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Un Culturais\Tatui\Contabilidade\Prestação Contas\Abr\"/>
    </mc:Choice>
  </mc:AlternateContent>
  <xr:revisionPtr revIDLastSave="0" documentId="13_ncr:1_{9EB07878-2297-4CBF-AAEB-C719C91BEE07}" xr6:coauthVersionLast="36" xr6:coauthVersionMax="47" xr10:uidLastSave="{00000000-0000-0000-0000-000000000000}"/>
  <bookViews>
    <workbookView xWindow="0" yWindow="0" windowWidth="24000" windowHeight="9405" tabRatio="734" xr2:uid="{00000000-000D-0000-FFFF-FFFF00000000}"/>
  </bookViews>
  <sheets>
    <sheet name="Fluxo Caixa - TATUÍ" sheetId="6" r:id="rId1"/>
  </sheets>
  <calcPr calcId="191029"/>
</workbook>
</file>

<file path=xl/calcChain.xml><?xml version="1.0" encoding="utf-8"?>
<calcChain xmlns="http://schemas.openxmlformats.org/spreadsheetml/2006/main">
  <c r="C33" i="6" l="1"/>
  <c r="C31" i="6"/>
  <c r="B16" i="6" l="1"/>
  <c r="B33" i="6"/>
  <c r="B31" i="6" l="1"/>
  <c r="N26" i="6" l="1"/>
  <c r="M15" i="6"/>
  <c r="N9" i="6"/>
  <c r="N46" i="6"/>
  <c r="N45" i="6"/>
  <c r="N44" i="6"/>
  <c r="N43" i="6"/>
  <c r="N42" i="6"/>
  <c r="N41" i="6"/>
  <c r="N40" i="6"/>
  <c r="N39" i="6"/>
  <c r="N38" i="6"/>
  <c r="N36" i="6"/>
  <c r="N31" i="6"/>
  <c r="N29" i="6"/>
  <c r="N28" i="6"/>
  <c r="N24" i="6"/>
  <c r="N23" i="6"/>
  <c r="N22" i="6"/>
  <c r="N21" i="6"/>
  <c r="N20" i="6"/>
  <c r="N18" i="6"/>
  <c r="N17" i="6"/>
  <c r="N16" i="6"/>
  <c r="N10" i="6"/>
  <c r="N8" i="6"/>
  <c r="N19" i="6"/>
  <c r="N27" i="6"/>
  <c r="N25" i="6"/>
  <c r="N30" i="6"/>
  <c r="N37" i="6"/>
  <c r="N35" i="6"/>
  <c r="N34" i="6"/>
  <c r="N33" i="6"/>
  <c r="N32" i="6"/>
  <c r="N12" i="6"/>
  <c r="N11" i="6"/>
  <c r="M7" i="6"/>
  <c r="L15" i="6" l="1"/>
  <c r="L7" i="6"/>
  <c r="K15" i="6" l="1"/>
  <c r="K7" i="6"/>
  <c r="J15" i="6" l="1"/>
  <c r="J7" i="6"/>
  <c r="I15" i="6" l="1"/>
  <c r="I7" i="6"/>
  <c r="H15" i="6" l="1"/>
  <c r="H7" i="6" l="1"/>
  <c r="F7" i="6" l="1"/>
  <c r="F15" i="6" l="1"/>
  <c r="G7" i="6"/>
  <c r="G15" i="6" l="1"/>
  <c r="E15" i="6"/>
  <c r="E7" i="6"/>
  <c r="N4" i="6" l="1"/>
  <c r="D15" i="6" l="1"/>
  <c r="D7" i="6" l="1"/>
  <c r="N15" i="6" l="1"/>
  <c r="B7" i="6"/>
  <c r="C7" i="6" l="1"/>
  <c r="N7" i="6"/>
  <c r="B15" i="6"/>
  <c r="B48" i="6" s="1"/>
  <c r="C4" i="6" s="1"/>
  <c r="C15" i="6" l="1"/>
  <c r="C48" i="6" l="1"/>
  <c r="D4" i="6" s="1"/>
  <c r="D48" i="6" l="1"/>
  <c r="E4" i="6" s="1"/>
  <c r="E48" i="6" s="1"/>
  <c r="F48" i="6" l="1"/>
  <c r="G4" i="6" l="1"/>
  <c r="G48" i="6" s="1"/>
  <c r="H4" i="6" s="1"/>
  <c r="H48" i="6" s="1"/>
  <c r="I4" i="6" s="1"/>
  <c r="I48" i="6" s="1"/>
  <c r="J4" i="6" s="1"/>
  <c r="J48" i="6" s="1"/>
  <c r="K4" i="6" s="1"/>
  <c r="K48" i="6" s="1"/>
  <c r="L4" i="6" s="1"/>
  <c r="L48" i="6" s="1"/>
  <c r="M4" i="6" s="1"/>
  <c r="M48" i="6" s="1"/>
  <c r="N48" i="6" l="1"/>
</calcChain>
</file>

<file path=xl/sharedStrings.xml><?xml version="1.0" encoding="utf-8"?>
<sst xmlns="http://schemas.openxmlformats.org/spreadsheetml/2006/main" count="61" uniqueCount="49">
  <si>
    <t>SUSTENIDOS ORGANIZAÇÃO SOCIAL DE CULTURA</t>
  </si>
  <si>
    <t>R$</t>
  </si>
  <si>
    <t>Repasses - Contrato de Gestão</t>
  </si>
  <si>
    <t>Despesa Pessoal/ Encargos/ Benefícios</t>
  </si>
  <si>
    <t>Serviços de Terceiros</t>
  </si>
  <si>
    <t>Viagens/Estadias e Eventos</t>
  </si>
  <si>
    <t>Conservação e Manutenção</t>
  </si>
  <si>
    <t>Materiais</t>
  </si>
  <si>
    <t>Água</t>
  </si>
  <si>
    <t>Energia Eletrica</t>
  </si>
  <si>
    <t>Telefonia Fixa e Móvel</t>
  </si>
  <si>
    <t>Internet</t>
  </si>
  <si>
    <t>Bolsa de Estudo</t>
  </si>
  <si>
    <t>Ajuda de custo conselho</t>
  </si>
  <si>
    <t>Seguros</t>
  </si>
  <si>
    <t>Correios</t>
  </si>
  <si>
    <t>Contingencias Trabalhistas e Adm</t>
  </si>
  <si>
    <t>Locações</t>
  </si>
  <si>
    <t>Impostos e Taxas</t>
  </si>
  <si>
    <t>Despesas Financeiras</t>
  </si>
  <si>
    <t>Recurso Devolvido Origens Diversas</t>
  </si>
  <si>
    <t>Equip. Procesamento de Dados / Software</t>
  </si>
  <si>
    <t>Equip. Telecomunicação</t>
  </si>
  <si>
    <t>Ferramentas</t>
  </si>
  <si>
    <t>Instalações</t>
  </si>
  <si>
    <t>Instrumentos Musicais / Orquestra</t>
  </si>
  <si>
    <t>Biblioteca</t>
  </si>
  <si>
    <t>Móveis e Utensílios</t>
  </si>
  <si>
    <t>Total Acumulado</t>
  </si>
  <si>
    <t>SI - SALDO INICIAL</t>
  </si>
  <si>
    <t>1 - ENTRADAS</t>
  </si>
  <si>
    <t>Total de Entradas</t>
  </si>
  <si>
    <t>Receita Aplicação Financeira - C.G.</t>
  </si>
  <si>
    <t>Créditos Vinculados - C.G.</t>
  </si>
  <si>
    <t>Cheques a Compensar mês seguinte - C.G.</t>
  </si>
  <si>
    <t>2 - SAÍDAS</t>
  </si>
  <si>
    <t>Total de Saídas</t>
  </si>
  <si>
    <t>Imobilizados</t>
  </si>
  <si>
    <t>Equip. Eletro / Eletrônicos / Áudio</t>
  </si>
  <si>
    <t>SALDO FINAL DO MÊS ( SI + 1 - 2 )</t>
  </si>
  <si>
    <t>Benfeitorias</t>
  </si>
  <si>
    <t>Repasse entre Unidades Culturais</t>
  </si>
  <si>
    <t>Gás</t>
  </si>
  <si>
    <t>Recurso Devolvido - C.G. 04/2020</t>
  </si>
  <si>
    <t>Imobilizado em andamento</t>
  </si>
  <si>
    <t>RAFAEL SALIM BALASSIANO</t>
  </si>
  <si>
    <t>Diretor Adm Financeiro</t>
  </si>
  <si>
    <t>LEANDRO MARIANO BARRETO</t>
  </si>
  <si>
    <t>Contador - CRC SP-182070/O-0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</si>
</sst>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\-??_);_(@_)"/>
    <numFmt numFmtId="165" formatCode="_-&quot;R$ &quot;* #,##0.00_-;&quot;-R$ &quot;* #,##0.00_-;_-&quot;R$ &quot;* \-??_-;_-@_-"/>
    <numFmt numFmtId="166" formatCode="_-* #,##0.00_-;\-* #,##0.00_-;_-* \-??_-;_-@_-"/>
    <numFmt numFmtId="167" formatCode="_(* #,##0.00_);_(* \(#,##0.00\);_(* \-??_);_(@_)"/>
    <numFmt numFmtId="168" formatCode="#,##0.00_);\(#,##0.00\)"/>
  </numFmts>
  <fonts count="21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6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u/>
      <sz val="12"/>
      <color rgb="FF0000FF"/>
      <name val="Arial"/>
      <family val="2"/>
      <charset val="1"/>
    </font>
    <font>
      <b/>
      <sz val="10"/>
      <color rgb="FF0000FF"/>
      <name val="Arial"/>
      <family val="2"/>
      <charset val="1"/>
    </font>
    <font>
      <sz val="12"/>
      <color rgb="FF0000FF"/>
      <name val="Arial"/>
      <family val="2"/>
      <charset val="1"/>
    </font>
    <font>
      <sz val="12"/>
      <name val="Arial"/>
      <family val="2"/>
      <charset val="1"/>
    </font>
    <font>
      <b/>
      <sz val="12"/>
      <color rgb="FFFF6600"/>
      <name val="Arial"/>
      <family val="2"/>
      <charset val="1"/>
    </font>
    <font>
      <b/>
      <sz val="12"/>
      <color rgb="FF0000FF"/>
      <name val="Arial"/>
      <family val="2"/>
      <charset val="1"/>
    </font>
    <font>
      <sz val="10"/>
      <color rgb="FF0000FF"/>
      <name val="Arial"/>
      <family val="2"/>
      <charset val="1"/>
    </font>
    <font>
      <sz val="10"/>
      <name val="Arial"/>
      <family val="2"/>
    </font>
    <font>
      <sz val="10"/>
      <name val="Arial"/>
      <family val="2"/>
    </font>
    <font>
      <b/>
      <sz val="7"/>
      <color indexed="8"/>
      <name val="Calibri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1">
    <xf numFmtId="0" fontId="0" fillId="0" borderId="0"/>
    <xf numFmtId="166" fontId="16" fillId="0" borderId="0" applyBorder="0" applyProtection="0"/>
    <xf numFmtId="164" fontId="16" fillId="0" borderId="0" applyBorder="0" applyProtection="0"/>
    <xf numFmtId="164" fontId="16" fillId="0" borderId="0" applyBorder="0" applyProtection="0"/>
    <xf numFmtId="165" fontId="16" fillId="0" borderId="0" applyBorder="0" applyProtection="0"/>
    <xf numFmtId="0" fontId="4" fillId="0" borderId="0"/>
    <xf numFmtId="0" fontId="5" fillId="0" borderId="0"/>
    <xf numFmtId="0" fontId="4" fillId="0" borderId="0"/>
    <xf numFmtId="9" fontId="16" fillId="0" borderId="0" applyBorder="0" applyProtection="0"/>
    <xf numFmtId="166" fontId="16" fillId="0" borderId="0" applyBorder="0" applyProtection="0"/>
    <xf numFmtId="166" fontId="16" fillId="0" borderId="0" applyBorder="0" applyProtection="0"/>
    <xf numFmtId="167" fontId="4" fillId="0" borderId="0" applyBorder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6" fillId="0" borderId="0"/>
    <xf numFmtId="167" fontId="16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17" fontId="7" fillId="0" borderId="0" xfId="0" applyNumberFormat="1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vertical="top" wrapText="1"/>
    </xf>
    <xf numFmtId="168" fontId="10" fillId="0" borderId="1" xfId="2" applyNumberFormat="1" applyFont="1" applyBorder="1" applyAlignment="1" applyProtection="1">
      <alignment vertical="top" wrapText="1"/>
    </xf>
    <xf numFmtId="0" fontId="11" fillId="0" borderId="0" xfId="0" applyFont="1"/>
    <xf numFmtId="0" fontId="7" fillId="0" borderId="1" xfId="0" applyFont="1" applyBorder="1" applyAlignment="1">
      <alignment horizontal="left" vertical="top" wrapText="1"/>
    </xf>
    <xf numFmtId="168" fontId="8" fillId="0" borderId="1" xfId="2" applyNumberFormat="1" applyFont="1" applyBorder="1" applyAlignment="1" applyProtection="1">
      <alignment vertical="top" wrapText="1"/>
    </xf>
    <xf numFmtId="0" fontId="12" fillId="0" borderId="0" xfId="0" applyFont="1"/>
    <xf numFmtId="0" fontId="7" fillId="0" borderId="1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8" fontId="10" fillId="0" borderId="1" xfId="0" applyNumberFormat="1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168" fontId="10" fillId="0" borderId="1" xfId="0" applyNumberFormat="1" applyFont="1" applyBorder="1" applyAlignment="1">
      <alignment vertical="top" wrapText="1"/>
    </xf>
    <xf numFmtId="0" fontId="15" fillId="0" borderId="0" xfId="0" applyFont="1"/>
    <xf numFmtId="4" fontId="4" fillId="0" borderId="0" xfId="0" applyNumberFormat="1" applyFont="1"/>
    <xf numFmtId="168" fontId="4" fillId="0" borderId="0" xfId="0" applyNumberFormat="1" applyFont="1"/>
    <xf numFmtId="0" fontId="7" fillId="0" borderId="1" xfId="0" applyFont="1" applyBorder="1" applyAlignment="1">
      <alignment horizontal="left" vertical="center"/>
    </xf>
    <xf numFmtId="167" fontId="8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top" wrapText="1"/>
    </xf>
    <xf numFmtId="167" fontId="7" fillId="0" borderId="0" xfId="11" applyFont="1" applyBorder="1" applyAlignment="1" applyProtection="1">
      <alignment horizontal="left"/>
    </xf>
    <xf numFmtId="4" fontId="17" fillId="0" borderId="2" xfId="0" applyNumberFormat="1" applyFont="1" applyBorder="1"/>
    <xf numFmtId="0" fontId="17" fillId="0" borderId="0" xfId="0" applyFont="1"/>
    <xf numFmtId="43" fontId="12" fillId="0" borderId="0" xfId="0" applyNumberFormat="1" applyFont="1"/>
    <xf numFmtId="0" fontId="4" fillId="0" borderId="0" xfId="16" applyFont="1"/>
    <xf numFmtId="0" fontId="16" fillId="0" borderId="0" xfId="16"/>
    <xf numFmtId="4" fontId="17" fillId="0" borderId="0" xfId="0" applyNumberFormat="1" applyFont="1"/>
    <xf numFmtId="4" fontId="18" fillId="0" borderId="0" xfId="0" applyNumberFormat="1" applyFont="1" applyAlignment="1">
      <alignment horizontal="right" vertical="top"/>
    </xf>
    <xf numFmtId="168" fontId="12" fillId="0" borderId="0" xfId="0" applyNumberFormat="1" applyFont="1"/>
    <xf numFmtId="0" fontId="19" fillId="0" borderId="0" xfId="0" applyFont="1"/>
    <xf numFmtId="166" fontId="16" fillId="0" borderId="0" xfId="1"/>
    <xf numFmtId="166" fontId="16" fillId="0" borderId="0" xfId="1" applyBorder="1" applyProtection="1"/>
    <xf numFmtId="4" fontId="2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center" wrapText="1"/>
    </xf>
  </cellXfs>
  <cellStyles count="21">
    <cellStyle name="Moeda" xfId="2" builtinId="4"/>
    <cellStyle name="Moeda 2" xfId="3" xr:uid="{00000000-0005-0000-0000-000001000000}"/>
    <cellStyle name="Moeda 2 2" xfId="4" xr:uid="{00000000-0005-0000-0000-000002000000}"/>
    <cellStyle name="Moeda 2 3" xfId="19" xr:uid="{00000000-0005-0000-0000-000003000000}"/>
    <cellStyle name="Normal" xfId="0" builtinId="0"/>
    <cellStyle name="Normal 2" xfId="5" xr:uid="{00000000-0005-0000-0000-000005000000}"/>
    <cellStyle name="Normal 2 2" xfId="6" xr:uid="{00000000-0005-0000-0000-000006000000}"/>
    <cellStyle name="Normal 2 3" xfId="18" xr:uid="{00000000-0005-0000-0000-000007000000}"/>
    <cellStyle name="Normal 3" xfId="7" xr:uid="{00000000-0005-0000-0000-000008000000}"/>
    <cellStyle name="Normal 4" xfId="12" xr:uid="{00000000-0005-0000-0000-000009000000}"/>
    <cellStyle name="Normal 5" xfId="14" xr:uid="{00000000-0005-0000-0000-00000A000000}"/>
    <cellStyle name="Normal 6" xfId="16" xr:uid="{00000000-0005-0000-0000-00000B000000}"/>
    <cellStyle name="Porcentagem 2" xfId="8" xr:uid="{00000000-0005-0000-0000-00000C000000}"/>
    <cellStyle name="Vírgula" xfId="1" builtinId="3"/>
    <cellStyle name="Vírgula 2" xfId="9" xr:uid="{00000000-0005-0000-0000-00000E000000}"/>
    <cellStyle name="Vírgula 2 2" xfId="10" xr:uid="{00000000-0005-0000-0000-00000F000000}"/>
    <cellStyle name="Vírgula 2 3" xfId="20" xr:uid="{00000000-0005-0000-0000-000010000000}"/>
    <cellStyle name="Vírgula 3" xfId="11" xr:uid="{00000000-0005-0000-0000-000011000000}"/>
    <cellStyle name="Vírgula 4" xfId="13" xr:uid="{00000000-0005-0000-0000-000012000000}"/>
    <cellStyle name="Vírgula 5" xfId="15" xr:uid="{00000000-0005-0000-0000-000013000000}"/>
    <cellStyle name="Vírgula 6" xfId="17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19080</xdr:colOff>
      <xdr:row>1</xdr:row>
      <xdr:rowOff>122760</xdr:rowOff>
    </xdr:from>
    <xdr:to>
      <xdr:col>0</xdr:col>
      <xdr:colOff>2957286</xdr:colOff>
      <xdr:row>1</xdr:row>
      <xdr:rowOff>770040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19080" y="984546"/>
          <a:ext cx="2938206" cy="6472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27360" tIns="23040" rIns="0" bIns="0" anchor="t" upright="1">
          <a:noAutofit/>
        </a:bodyPr>
        <a:lstStyle/>
        <a:p>
          <a:pPr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t-BR" sz="1200" b="1" strike="noStrike" spc="-1">
              <a:solidFill>
                <a:srgbClr val="000000"/>
              </a:solidFill>
              <a:latin typeface="Arial"/>
            </a:rPr>
            <a:t>CONTRATO DE GESTÃO Nº 04/2020</a:t>
          </a:r>
          <a:endParaRPr lang="pt-BR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t-BR" sz="1200" b="1" strike="noStrike" spc="-1">
              <a:solidFill>
                <a:srgbClr val="000000"/>
              </a:solidFill>
              <a:latin typeface="Arial"/>
            </a:rPr>
            <a:t>Órgão: SECRETARIA DE CULTURA</a:t>
          </a:r>
          <a:endParaRPr lang="pt-BR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54</xdr:row>
      <xdr:rowOff>190500</xdr:rowOff>
    </xdr:from>
    <xdr:to>
      <xdr:col>0</xdr:col>
      <xdr:colOff>2744611</xdr:colOff>
      <xdr:row>54</xdr:row>
      <xdr:rowOff>190500</xdr:rowOff>
    </xdr:to>
    <xdr:cxnSp macro="">
      <xdr:nvCxnSpPr>
        <xdr:cNvPr id="3" name="Conector ret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0" y="12918722"/>
          <a:ext cx="274461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3129643</xdr:colOff>
      <xdr:row>1</xdr:row>
      <xdr:rowOff>123841</xdr:rowOff>
    </xdr:from>
    <xdr:to>
      <xdr:col>13</xdr:col>
      <xdr:colOff>1382867</xdr:colOff>
      <xdr:row>1</xdr:row>
      <xdr:rowOff>771121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129643" y="985627"/>
          <a:ext cx="4621367" cy="6472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27360" tIns="23040" rIns="27360" bIns="0" anchor="t" upright="1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200" b="1" strike="noStrike" spc="-1">
              <a:solidFill>
                <a:srgbClr val="000000"/>
              </a:solidFill>
              <a:latin typeface="Arial"/>
            </a:rPr>
            <a:t>Demonstrativo do Fluxo de Caixa Direto (C.G. Contrato de Gestão Conservatório de Tatuí) - Período: 2026</a:t>
          </a: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200" b="1" strike="noStrike" spc="-1">
              <a:solidFill>
                <a:srgbClr val="000000"/>
              </a:solidFill>
              <a:latin typeface="Times New Roman"/>
            </a:rPr>
            <a:t> </a:t>
          </a:r>
          <a:endParaRPr lang="pt-BR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76200</xdr:colOff>
      <xdr:row>0</xdr:row>
      <xdr:rowOff>222517</xdr:rowOff>
    </xdr:from>
    <xdr:to>
      <xdr:col>0</xdr:col>
      <xdr:colOff>4459522</xdr:colOff>
      <xdr:row>0</xdr:row>
      <xdr:rowOff>622232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28EF2A-B74E-B2DE-A1BB-A608E9A0A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22517"/>
          <a:ext cx="4383322" cy="399715"/>
        </a:xfrm>
        <a:prstGeom prst="rect">
          <a:avLst/>
        </a:prstGeom>
      </xdr:spPr>
    </xdr:pic>
    <xdr:clientData/>
  </xdr:twoCellAnchor>
  <xdr:twoCellAnchor editAs="oneCell">
    <xdr:from>
      <xdr:col>0</xdr:col>
      <xdr:colOff>101654</xdr:colOff>
      <xdr:row>72</xdr:row>
      <xdr:rowOff>168274</xdr:rowOff>
    </xdr:from>
    <xdr:to>
      <xdr:col>5</xdr:col>
      <xdr:colOff>0</xdr:colOff>
      <xdr:row>77</xdr:row>
      <xdr:rowOff>16499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9AAC239E-AAD2-4F2A-A824-360A547C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1654" y="16329024"/>
          <a:ext cx="8804221" cy="88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MJ90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6" sqref="B56:E57"/>
    </sheetView>
  </sheetViews>
  <sheetFormatPr defaultColWidth="9.140625" defaultRowHeight="12.75" x14ac:dyDescent="0.2"/>
  <cols>
    <col min="1" max="1" width="68.7109375" style="1" customWidth="1"/>
    <col min="2" max="5" width="16.28515625" style="1" customWidth="1"/>
    <col min="6" max="13" width="16.28515625" style="1" hidden="1" customWidth="1"/>
    <col min="14" max="14" width="20" style="1" customWidth="1"/>
    <col min="15" max="15" width="9.140625" style="1"/>
    <col min="16" max="16" width="20.42578125" style="33" customWidth="1"/>
    <col min="17" max="17" width="15.140625" style="1" bestFit="1" customWidth="1"/>
    <col min="18" max="1024" width="9.140625" style="1"/>
  </cols>
  <sheetData>
    <row r="1" spans="1:16" ht="67.5" customHeight="1" x14ac:dyDescent="0.2">
      <c r="C1" s="36" t="s">
        <v>0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6" ht="67.5" customHeight="1" x14ac:dyDescent="0.2"/>
    <row r="3" spans="1:16" ht="16.5" customHeight="1" x14ac:dyDescent="0.25">
      <c r="B3" s="2">
        <v>46023</v>
      </c>
      <c r="C3" s="2">
        <v>46054</v>
      </c>
      <c r="D3" s="2">
        <v>46082</v>
      </c>
      <c r="E3" s="2">
        <v>46113</v>
      </c>
      <c r="F3" s="2">
        <v>46143</v>
      </c>
      <c r="G3" s="2">
        <v>46174</v>
      </c>
      <c r="H3" s="2">
        <v>46204</v>
      </c>
      <c r="I3" s="2">
        <v>46235</v>
      </c>
      <c r="J3" s="2">
        <v>46266</v>
      </c>
      <c r="K3" s="2">
        <v>46296</v>
      </c>
      <c r="L3" s="2">
        <v>46327</v>
      </c>
      <c r="M3" s="2">
        <v>46357</v>
      </c>
      <c r="N3" s="2" t="s">
        <v>28</v>
      </c>
    </row>
    <row r="4" spans="1:16" ht="16.5" customHeight="1" x14ac:dyDescent="0.2">
      <c r="A4" s="19" t="s">
        <v>29</v>
      </c>
      <c r="B4" s="20">
        <v>5280093.0799999973</v>
      </c>
      <c r="C4" s="20">
        <f>B48</f>
        <v>5129051.2099999972</v>
      </c>
      <c r="D4" s="20">
        <f>C48</f>
        <v>6261430.6499999966</v>
      </c>
      <c r="E4" s="20">
        <f>D48</f>
        <v>6611037.4599999962</v>
      </c>
      <c r="F4" s="20">
        <v>0</v>
      </c>
      <c r="G4" s="20">
        <f t="shared" ref="G4:M4" si="0">F48</f>
        <v>0</v>
      </c>
      <c r="H4" s="20">
        <f t="shared" si="0"/>
        <v>0</v>
      </c>
      <c r="I4" s="20">
        <f t="shared" si="0"/>
        <v>0</v>
      </c>
      <c r="J4" s="20">
        <f t="shared" si="0"/>
        <v>0</v>
      </c>
      <c r="K4" s="20">
        <f t="shared" si="0"/>
        <v>0</v>
      </c>
      <c r="L4" s="20">
        <f t="shared" si="0"/>
        <v>0</v>
      </c>
      <c r="M4" s="20">
        <f t="shared" si="0"/>
        <v>0</v>
      </c>
      <c r="N4" s="20">
        <f>B4</f>
        <v>5280093.0799999973</v>
      </c>
    </row>
    <row r="5" spans="1:16" ht="16.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6" ht="16.5" customHeight="1" x14ac:dyDescent="0.2">
      <c r="A6" s="21" t="s">
        <v>30</v>
      </c>
      <c r="B6" s="3" t="s">
        <v>1</v>
      </c>
      <c r="C6" s="3" t="s">
        <v>1</v>
      </c>
      <c r="D6" s="3" t="s">
        <v>1</v>
      </c>
      <c r="E6" s="3" t="s">
        <v>1</v>
      </c>
      <c r="F6" s="3"/>
      <c r="G6" s="3"/>
      <c r="H6" s="3"/>
      <c r="I6" s="3"/>
      <c r="J6" s="3"/>
      <c r="K6" s="3"/>
      <c r="L6" s="3"/>
      <c r="M6" s="3"/>
    </row>
    <row r="7" spans="1:16" s="6" customFormat="1" ht="16.5" customHeight="1" x14ac:dyDescent="0.2">
      <c r="A7" s="4" t="s">
        <v>31</v>
      </c>
      <c r="B7" s="5">
        <f t="shared" ref="B7:N7" si="1">SUM(B8:B12)</f>
        <v>3452843.55</v>
      </c>
      <c r="C7" s="5">
        <f t="shared" si="1"/>
        <v>3461222.88</v>
      </c>
      <c r="D7" s="5">
        <f t="shared" si="1"/>
        <v>3483519.37</v>
      </c>
      <c r="E7" s="5">
        <f t="shared" si="1"/>
        <v>3470243.15</v>
      </c>
      <c r="F7" s="5">
        <f t="shared" si="1"/>
        <v>0</v>
      </c>
      <c r="G7" s="5">
        <f t="shared" si="1"/>
        <v>0</v>
      </c>
      <c r="H7" s="5">
        <f t="shared" si="1"/>
        <v>0</v>
      </c>
      <c r="I7" s="5">
        <f t="shared" si="1"/>
        <v>0</v>
      </c>
      <c r="J7" s="5">
        <f t="shared" si="1"/>
        <v>0</v>
      </c>
      <c r="K7" s="5">
        <f t="shared" si="1"/>
        <v>0</v>
      </c>
      <c r="L7" s="5">
        <f t="shared" si="1"/>
        <v>0</v>
      </c>
      <c r="M7" s="5">
        <f t="shared" si="1"/>
        <v>0</v>
      </c>
      <c r="N7" s="5">
        <f t="shared" si="1"/>
        <v>13867828.949999999</v>
      </c>
      <c r="P7" s="33"/>
    </row>
    <row r="8" spans="1:16" s="9" customFormat="1" ht="16.5" customHeight="1" x14ac:dyDescent="0.2">
      <c r="A8" s="7" t="s">
        <v>2</v>
      </c>
      <c r="B8" s="8">
        <v>3369422.42</v>
      </c>
      <c r="C8" s="8">
        <v>3369422.42</v>
      </c>
      <c r="D8" s="8">
        <v>3369422.42</v>
      </c>
      <c r="E8" s="8">
        <v>3369422.42</v>
      </c>
      <c r="F8" s="8"/>
      <c r="G8" s="8"/>
      <c r="H8" s="8"/>
      <c r="I8" s="8"/>
      <c r="J8" s="8"/>
      <c r="K8" s="8"/>
      <c r="L8" s="8"/>
      <c r="M8" s="8"/>
      <c r="N8" s="8">
        <f>SUM(B8:M8)</f>
        <v>13477689.68</v>
      </c>
      <c r="P8" s="33"/>
    </row>
    <row r="9" spans="1:16" s="9" customFormat="1" ht="16.5" customHeight="1" x14ac:dyDescent="0.2">
      <c r="A9" s="7" t="s">
        <v>32</v>
      </c>
      <c r="B9" s="8">
        <v>63362.96</v>
      </c>
      <c r="C9" s="8">
        <v>52324.56</v>
      </c>
      <c r="D9" s="8">
        <v>76084.06</v>
      </c>
      <c r="E9" s="8">
        <v>70978.259999999995</v>
      </c>
      <c r="F9" s="8"/>
      <c r="G9" s="8"/>
      <c r="H9" s="8"/>
      <c r="I9" s="8"/>
      <c r="J9" s="8"/>
      <c r="K9" s="8"/>
      <c r="L9" s="8"/>
      <c r="M9" s="8"/>
      <c r="N9" s="8">
        <f>SUM(B9:M9)</f>
        <v>262749.83999999997</v>
      </c>
      <c r="P9" s="33"/>
    </row>
    <row r="10" spans="1:16" s="9" customFormat="1" ht="16.5" customHeight="1" x14ac:dyDescent="0.2">
      <c r="A10" s="7" t="s">
        <v>33</v>
      </c>
      <c r="B10" s="8">
        <v>20058.169999999998</v>
      </c>
      <c r="C10" s="8">
        <v>39475.9</v>
      </c>
      <c r="D10" s="8">
        <v>37992.89</v>
      </c>
      <c r="E10" s="8">
        <v>29842.469999999998</v>
      </c>
      <c r="F10" s="8"/>
      <c r="G10" s="8"/>
      <c r="H10" s="8"/>
      <c r="I10" s="8"/>
      <c r="J10" s="8"/>
      <c r="K10" s="8"/>
      <c r="L10" s="8"/>
      <c r="M10" s="8"/>
      <c r="N10" s="8">
        <f>SUM(B10:M10)</f>
        <v>127369.43</v>
      </c>
      <c r="P10" s="33"/>
    </row>
    <row r="11" spans="1:16" s="9" customFormat="1" ht="16.5" customHeight="1" x14ac:dyDescent="0.2">
      <c r="A11" s="7" t="s">
        <v>34</v>
      </c>
      <c r="B11" s="8">
        <v>0</v>
      </c>
      <c r="C11" s="8">
        <v>0</v>
      </c>
      <c r="D11" s="8">
        <v>0</v>
      </c>
      <c r="E11" s="8">
        <v>0</v>
      </c>
      <c r="F11" s="8"/>
      <c r="G11" s="8"/>
      <c r="H11" s="8"/>
      <c r="I11" s="8"/>
      <c r="J11" s="8"/>
      <c r="K11" s="8"/>
      <c r="L11" s="8"/>
      <c r="M11" s="8"/>
      <c r="N11" s="8">
        <f>SUM(B11:M11)</f>
        <v>0</v>
      </c>
      <c r="P11" s="33"/>
    </row>
    <row r="12" spans="1:16" s="9" customFormat="1" ht="16.5" customHeight="1" x14ac:dyDescent="0.2">
      <c r="A12" s="7" t="s">
        <v>41</v>
      </c>
      <c r="B12" s="8">
        <v>0</v>
      </c>
      <c r="C12" s="8">
        <v>0</v>
      </c>
      <c r="D12" s="8">
        <v>20</v>
      </c>
      <c r="E12" s="8">
        <v>0</v>
      </c>
      <c r="F12" s="8"/>
      <c r="G12" s="8"/>
      <c r="H12" s="8"/>
      <c r="I12" s="8"/>
      <c r="J12" s="8"/>
      <c r="K12" s="8"/>
      <c r="L12" s="8"/>
      <c r="M12" s="8"/>
      <c r="N12" s="8">
        <f>SUM(B12:M12)</f>
        <v>20</v>
      </c>
      <c r="P12" s="33"/>
    </row>
    <row r="13" spans="1:16" ht="16.5" customHeight="1" x14ac:dyDescent="0.2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6" ht="16.5" customHeight="1" x14ac:dyDescent="0.2">
      <c r="A14" s="21" t="s">
        <v>35</v>
      </c>
      <c r="B14" s="3" t="s">
        <v>1</v>
      </c>
      <c r="C14" s="3" t="s">
        <v>1</v>
      </c>
      <c r="D14" s="3" t="s">
        <v>1</v>
      </c>
      <c r="E14" s="3" t="s">
        <v>1</v>
      </c>
      <c r="F14" s="3"/>
      <c r="G14" s="3"/>
      <c r="H14" s="3"/>
      <c r="I14" s="3"/>
      <c r="J14" s="3"/>
      <c r="K14" s="3"/>
      <c r="L14" s="3"/>
      <c r="M14" s="3"/>
    </row>
    <row r="15" spans="1:16" s="6" customFormat="1" ht="16.5" customHeight="1" x14ac:dyDescent="0.2">
      <c r="A15" s="4" t="s">
        <v>36</v>
      </c>
      <c r="B15" s="13">
        <f t="shared" ref="B15:N15" si="2">SUM(B16:B46)</f>
        <v>3603885.42</v>
      </c>
      <c r="C15" s="13">
        <f t="shared" si="2"/>
        <v>2328843.4399999995</v>
      </c>
      <c r="D15" s="13">
        <f t="shared" si="2"/>
        <v>3133912.5599999996</v>
      </c>
      <c r="E15" s="13">
        <f t="shared" si="2"/>
        <v>3325097.45</v>
      </c>
      <c r="F15" s="13">
        <f t="shared" si="2"/>
        <v>0</v>
      </c>
      <c r="G15" s="13">
        <f t="shared" si="2"/>
        <v>0</v>
      </c>
      <c r="H15" s="13">
        <f t="shared" si="2"/>
        <v>0</v>
      </c>
      <c r="I15" s="13">
        <f t="shared" si="2"/>
        <v>0</v>
      </c>
      <c r="J15" s="13">
        <f t="shared" si="2"/>
        <v>0</v>
      </c>
      <c r="K15" s="13">
        <f t="shared" si="2"/>
        <v>0</v>
      </c>
      <c r="L15" s="13">
        <f t="shared" si="2"/>
        <v>0</v>
      </c>
      <c r="M15" s="13">
        <f t="shared" si="2"/>
        <v>0</v>
      </c>
      <c r="N15" s="13">
        <f t="shared" si="2"/>
        <v>12391738.870000001</v>
      </c>
      <c r="P15" s="33"/>
    </row>
    <row r="16" spans="1:16" s="9" customFormat="1" ht="16.5" customHeight="1" x14ac:dyDescent="0.2">
      <c r="A16" s="10" t="s">
        <v>3</v>
      </c>
      <c r="B16" s="8">
        <f>3321995.38-70.6</f>
        <v>3321924.78</v>
      </c>
      <c r="C16" s="8">
        <v>2088110.63</v>
      </c>
      <c r="D16" s="8">
        <v>2500728.5099999998</v>
      </c>
      <c r="E16" s="8">
        <v>2633468.25</v>
      </c>
      <c r="F16" s="8"/>
      <c r="G16" s="8"/>
      <c r="H16" s="8"/>
      <c r="I16" s="8"/>
      <c r="J16" s="8"/>
      <c r="K16" s="8"/>
      <c r="L16" s="8"/>
      <c r="M16" s="8"/>
      <c r="N16" s="8">
        <f t="shared" ref="N16:N46" si="3">SUM(B16:M16)</f>
        <v>10544232.17</v>
      </c>
      <c r="P16" s="33"/>
    </row>
    <row r="17" spans="1:16" s="9" customFormat="1" ht="16.5" customHeight="1" x14ac:dyDescent="0.2">
      <c r="A17" s="7" t="s">
        <v>4</v>
      </c>
      <c r="B17" s="8">
        <v>124023.61000000002</v>
      </c>
      <c r="C17" s="8">
        <v>104488.4</v>
      </c>
      <c r="D17" s="8">
        <v>270456.69</v>
      </c>
      <c r="E17" s="8">
        <v>273854.98</v>
      </c>
      <c r="F17" s="8"/>
      <c r="G17" s="8"/>
      <c r="H17" s="8"/>
      <c r="I17" s="8"/>
      <c r="J17" s="8"/>
      <c r="K17" s="8"/>
      <c r="L17" s="8"/>
      <c r="M17" s="8"/>
      <c r="N17" s="8">
        <f t="shared" si="3"/>
        <v>772823.67999999993</v>
      </c>
      <c r="P17" s="33"/>
    </row>
    <row r="18" spans="1:16" s="9" customFormat="1" ht="16.5" customHeight="1" x14ac:dyDescent="0.2">
      <c r="A18" s="7" t="s">
        <v>5</v>
      </c>
      <c r="B18" s="8">
        <v>18973.53</v>
      </c>
      <c r="C18" s="8">
        <v>16741.34</v>
      </c>
      <c r="D18" s="8">
        <v>22571.11</v>
      </c>
      <c r="E18" s="8">
        <v>21718.270000000011</v>
      </c>
      <c r="F18" s="8"/>
      <c r="G18" s="8"/>
      <c r="H18" s="8"/>
      <c r="I18" s="8"/>
      <c r="J18" s="8"/>
      <c r="K18" s="8"/>
      <c r="L18" s="8"/>
      <c r="M18" s="8"/>
      <c r="N18" s="8">
        <f t="shared" si="3"/>
        <v>80004.25</v>
      </c>
      <c r="P18" s="33"/>
    </row>
    <row r="19" spans="1:16" s="9" customFormat="1" ht="16.5" customHeight="1" x14ac:dyDescent="0.2">
      <c r="A19" s="10" t="s">
        <v>6</v>
      </c>
      <c r="B19" s="8">
        <v>0</v>
      </c>
      <c r="C19" s="8">
        <v>0</v>
      </c>
      <c r="D19" s="8">
        <v>0</v>
      </c>
      <c r="E19" s="8">
        <v>0</v>
      </c>
      <c r="F19" s="8"/>
      <c r="G19" s="8"/>
      <c r="H19" s="8"/>
      <c r="I19" s="8"/>
      <c r="J19" s="8"/>
      <c r="K19" s="8"/>
      <c r="L19" s="8"/>
      <c r="M19" s="8"/>
      <c r="N19" s="8">
        <f t="shared" si="3"/>
        <v>0</v>
      </c>
      <c r="P19" s="33"/>
    </row>
    <row r="20" spans="1:16" s="9" customFormat="1" ht="16.5" customHeight="1" x14ac:dyDescent="0.2">
      <c r="A20" s="10" t="s">
        <v>7</v>
      </c>
      <c r="B20" s="8">
        <v>13497.23</v>
      </c>
      <c r="C20" s="8">
        <v>20411.169999999998</v>
      </c>
      <c r="D20" s="8">
        <v>26694.13</v>
      </c>
      <c r="E20" s="8">
        <v>64252.310000000005</v>
      </c>
      <c r="F20" s="8"/>
      <c r="G20" s="8"/>
      <c r="H20" s="8"/>
      <c r="I20" s="8"/>
      <c r="J20" s="8"/>
      <c r="K20" s="8"/>
      <c r="L20" s="8"/>
      <c r="M20" s="8"/>
      <c r="N20" s="8">
        <f t="shared" si="3"/>
        <v>124854.84</v>
      </c>
      <c r="P20" s="33"/>
    </row>
    <row r="21" spans="1:16" s="9" customFormat="1" ht="16.5" customHeight="1" x14ac:dyDescent="0.2">
      <c r="A21" s="7" t="s">
        <v>8</v>
      </c>
      <c r="B21" s="8">
        <v>10425.719999999999</v>
      </c>
      <c r="C21" s="8">
        <v>5003.1000000000004</v>
      </c>
      <c r="D21" s="8">
        <v>7212.3</v>
      </c>
      <c r="E21" s="8">
        <v>9814.35</v>
      </c>
      <c r="F21" s="8"/>
      <c r="G21" s="8"/>
      <c r="H21" s="8"/>
      <c r="I21" s="8"/>
      <c r="J21" s="8"/>
      <c r="K21" s="8"/>
      <c r="L21" s="8"/>
      <c r="M21" s="8"/>
      <c r="N21" s="8">
        <f t="shared" si="3"/>
        <v>32455.47</v>
      </c>
      <c r="P21" s="33"/>
    </row>
    <row r="22" spans="1:16" s="9" customFormat="1" ht="16.5" customHeight="1" x14ac:dyDescent="0.2">
      <c r="A22" s="10" t="s">
        <v>9</v>
      </c>
      <c r="B22" s="8">
        <v>29867.72</v>
      </c>
      <c r="C22" s="8">
        <v>25067.94</v>
      </c>
      <c r="D22" s="8">
        <v>18946.900000000001</v>
      </c>
      <c r="E22" s="8">
        <v>29230.93</v>
      </c>
      <c r="F22" s="8"/>
      <c r="G22" s="8"/>
      <c r="H22" s="8"/>
      <c r="I22" s="8"/>
      <c r="J22" s="8"/>
      <c r="K22" s="8"/>
      <c r="L22" s="8"/>
      <c r="M22" s="8"/>
      <c r="N22" s="8">
        <f t="shared" si="3"/>
        <v>103113.48999999999</v>
      </c>
      <c r="P22" s="33"/>
    </row>
    <row r="23" spans="1:16" s="9" customFormat="1" ht="16.5" customHeight="1" x14ac:dyDescent="0.2">
      <c r="A23" s="7" t="s">
        <v>10</v>
      </c>
      <c r="B23" s="8">
        <v>0</v>
      </c>
      <c r="C23" s="8">
        <v>0</v>
      </c>
      <c r="D23" s="8">
        <v>0</v>
      </c>
      <c r="E23" s="8">
        <v>0</v>
      </c>
      <c r="F23" s="8"/>
      <c r="G23" s="8"/>
      <c r="H23" s="8"/>
      <c r="I23" s="8"/>
      <c r="J23" s="8"/>
      <c r="K23" s="8"/>
      <c r="L23" s="8"/>
      <c r="M23" s="8"/>
      <c r="N23" s="8">
        <f t="shared" si="3"/>
        <v>0</v>
      </c>
      <c r="P23" s="33"/>
    </row>
    <row r="24" spans="1:16" s="9" customFormat="1" ht="16.5" customHeight="1" x14ac:dyDescent="0.2">
      <c r="A24" s="7" t="s">
        <v>42</v>
      </c>
      <c r="B24" s="8">
        <v>446</v>
      </c>
      <c r="C24" s="8">
        <v>0</v>
      </c>
      <c r="D24" s="8">
        <v>806</v>
      </c>
      <c r="E24" s="8">
        <v>1042</v>
      </c>
      <c r="F24" s="8"/>
      <c r="G24" s="8"/>
      <c r="H24" s="8"/>
      <c r="I24" s="8"/>
      <c r="J24" s="8"/>
      <c r="K24" s="8"/>
      <c r="L24" s="8"/>
      <c r="M24" s="8"/>
      <c r="N24" s="8">
        <f t="shared" si="3"/>
        <v>2294</v>
      </c>
      <c r="P24" s="33"/>
    </row>
    <row r="25" spans="1:16" s="9" customFormat="1" ht="16.5" customHeight="1" x14ac:dyDescent="0.2">
      <c r="A25" s="10" t="s">
        <v>11</v>
      </c>
      <c r="B25" s="8">
        <v>3382.27</v>
      </c>
      <c r="C25" s="8">
        <v>2829.37</v>
      </c>
      <c r="D25" s="8">
        <v>7301.79</v>
      </c>
      <c r="E25" s="8">
        <v>8052.0499999999993</v>
      </c>
      <c r="F25" s="8"/>
      <c r="G25" s="8"/>
      <c r="H25" s="8"/>
      <c r="I25" s="8"/>
      <c r="J25" s="8"/>
      <c r="K25" s="8"/>
      <c r="L25" s="8"/>
      <c r="M25" s="8"/>
      <c r="N25" s="8">
        <f t="shared" si="3"/>
        <v>21565.48</v>
      </c>
      <c r="P25" s="33"/>
    </row>
    <row r="26" spans="1:16" s="9" customFormat="1" ht="16.5" customHeight="1" x14ac:dyDescent="0.2">
      <c r="A26" s="10" t="s">
        <v>12</v>
      </c>
      <c r="B26" s="8">
        <v>0</v>
      </c>
      <c r="C26" s="8">
        <v>0</v>
      </c>
      <c r="D26" s="8">
        <v>177145</v>
      </c>
      <c r="E26" s="8">
        <v>190150</v>
      </c>
      <c r="F26" s="8"/>
      <c r="G26" s="8"/>
      <c r="H26" s="8"/>
      <c r="I26" s="8"/>
      <c r="J26" s="8"/>
      <c r="K26" s="8"/>
      <c r="L26" s="8"/>
      <c r="M26" s="8"/>
      <c r="N26" s="8">
        <f t="shared" si="3"/>
        <v>367295</v>
      </c>
      <c r="P26" s="33"/>
    </row>
    <row r="27" spans="1:16" s="9" customFormat="1" ht="16.5" customHeight="1" x14ac:dyDescent="0.2">
      <c r="A27" s="10" t="s">
        <v>13</v>
      </c>
      <c r="B27" s="8">
        <v>0</v>
      </c>
      <c r="C27" s="8">
        <v>0</v>
      </c>
      <c r="D27" s="8">
        <v>0</v>
      </c>
      <c r="E27" s="8">
        <v>0</v>
      </c>
      <c r="F27" s="8"/>
      <c r="G27" s="8"/>
      <c r="H27" s="8"/>
      <c r="I27" s="8"/>
      <c r="J27" s="8"/>
      <c r="K27" s="8"/>
      <c r="L27" s="8"/>
      <c r="M27" s="8"/>
      <c r="N27" s="8">
        <f t="shared" si="3"/>
        <v>0</v>
      </c>
      <c r="P27" s="33"/>
    </row>
    <row r="28" spans="1:16" s="9" customFormat="1" ht="16.5" customHeight="1" x14ac:dyDescent="0.2">
      <c r="A28" s="10" t="s">
        <v>14</v>
      </c>
      <c r="B28" s="8">
        <v>1730.12</v>
      </c>
      <c r="C28" s="8">
        <v>0</v>
      </c>
      <c r="D28" s="8">
        <v>0</v>
      </c>
      <c r="E28" s="8">
        <v>12150.64</v>
      </c>
      <c r="F28" s="8"/>
      <c r="G28" s="8"/>
      <c r="H28" s="8"/>
      <c r="I28" s="8"/>
      <c r="J28" s="8"/>
      <c r="K28" s="8"/>
      <c r="L28" s="8"/>
      <c r="M28" s="8"/>
      <c r="N28" s="8">
        <f t="shared" si="3"/>
        <v>13880.759999999998</v>
      </c>
      <c r="P28" s="33"/>
    </row>
    <row r="29" spans="1:16" s="9" customFormat="1" ht="16.5" customHeight="1" x14ac:dyDescent="0.2">
      <c r="A29" s="10" t="s">
        <v>15</v>
      </c>
      <c r="B29" s="8">
        <v>29.87</v>
      </c>
      <c r="C29" s="8">
        <v>58.75</v>
      </c>
      <c r="D29" s="8">
        <v>193.94</v>
      </c>
      <c r="E29" s="8">
        <v>72.88</v>
      </c>
      <c r="F29" s="8"/>
      <c r="G29" s="8"/>
      <c r="H29" s="8"/>
      <c r="I29" s="8"/>
      <c r="J29" s="8"/>
      <c r="K29" s="8"/>
      <c r="L29" s="8"/>
      <c r="M29" s="8"/>
      <c r="N29" s="8">
        <f t="shared" si="3"/>
        <v>355.44</v>
      </c>
      <c r="P29" s="33"/>
    </row>
    <row r="30" spans="1:16" s="9" customFormat="1" ht="16.5" customHeight="1" x14ac:dyDescent="0.2">
      <c r="A30" s="7" t="s">
        <v>16</v>
      </c>
      <c r="B30" s="8">
        <v>7631.4000000000051</v>
      </c>
      <c r="C30" s="8">
        <v>330.97</v>
      </c>
      <c r="D30" s="8">
        <v>408.56</v>
      </c>
      <c r="E30" s="8">
        <v>330.97</v>
      </c>
      <c r="F30" s="8"/>
      <c r="G30" s="8"/>
      <c r="H30" s="8"/>
      <c r="I30" s="8"/>
      <c r="J30" s="8"/>
      <c r="K30" s="8"/>
      <c r="L30" s="8"/>
      <c r="M30" s="8"/>
      <c r="N30" s="8">
        <f t="shared" si="3"/>
        <v>8701.9000000000051</v>
      </c>
      <c r="P30" s="33"/>
    </row>
    <row r="31" spans="1:16" s="9" customFormat="1" ht="16.5" customHeight="1" x14ac:dyDescent="0.2">
      <c r="A31" s="10" t="s">
        <v>17</v>
      </c>
      <c r="B31" s="8">
        <f>23783.69+34000</f>
        <v>57783.69</v>
      </c>
      <c r="C31" s="8">
        <f>21796.69+34000</f>
        <v>55796.69</v>
      </c>
      <c r="D31" s="8">
        <v>61627.33</v>
      </c>
      <c r="E31" s="8">
        <v>58285.799999999996</v>
      </c>
      <c r="F31" s="8"/>
      <c r="G31" s="8"/>
      <c r="H31" s="8"/>
      <c r="I31" s="8"/>
      <c r="J31" s="8"/>
      <c r="K31" s="8"/>
      <c r="L31" s="8"/>
      <c r="M31" s="8"/>
      <c r="N31" s="8">
        <f t="shared" si="3"/>
        <v>233493.51</v>
      </c>
      <c r="P31" s="33"/>
    </row>
    <row r="32" spans="1:16" s="9" customFormat="1" ht="16.5" customHeight="1" x14ac:dyDescent="0.2">
      <c r="A32" s="10" t="s">
        <v>18</v>
      </c>
      <c r="B32" s="8">
        <v>13111.68</v>
      </c>
      <c r="C32" s="8">
        <v>8304.0499999999993</v>
      </c>
      <c r="D32" s="8">
        <v>31714.91</v>
      </c>
      <c r="E32" s="8">
        <v>5404.7699999999995</v>
      </c>
      <c r="F32" s="8"/>
      <c r="G32" s="8"/>
      <c r="H32" s="8"/>
      <c r="I32" s="8"/>
      <c r="J32" s="8"/>
      <c r="K32" s="8"/>
      <c r="L32" s="8"/>
      <c r="M32" s="8"/>
      <c r="N32" s="8">
        <f t="shared" si="3"/>
        <v>58535.409999999996</v>
      </c>
      <c r="P32" s="33"/>
    </row>
    <row r="33" spans="1:17" s="9" customFormat="1" ht="16.5" customHeight="1" x14ac:dyDescent="0.2">
      <c r="A33" s="10" t="s">
        <v>19</v>
      </c>
      <c r="B33" s="8">
        <f>799.8+258</f>
        <v>1057.8</v>
      </c>
      <c r="C33" s="8">
        <f>402.01+70.6-70.6+70.6+70.6</f>
        <v>543.21</v>
      </c>
      <c r="D33" s="8">
        <v>672.92</v>
      </c>
      <c r="E33" s="8">
        <v>562.94999999999993</v>
      </c>
      <c r="F33" s="8"/>
      <c r="G33" s="8"/>
      <c r="H33" s="8"/>
      <c r="I33" s="8"/>
      <c r="J33" s="8"/>
      <c r="K33" s="8"/>
      <c r="L33" s="8"/>
      <c r="M33" s="8"/>
      <c r="N33" s="8">
        <f t="shared" si="3"/>
        <v>2836.8799999999997</v>
      </c>
      <c r="O33" s="31"/>
      <c r="P33" s="33"/>
    </row>
    <row r="34" spans="1:17" s="9" customFormat="1" ht="16.5" customHeight="1" x14ac:dyDescent="0.2">
      <c r="A34" s="7" t="s">
        <v>43</v>
      </c>
      <c r="B34" s="8">
        <v>0</v>
      </c>
      <c r="C34" s="8">
        <v>0</v>
      </c>
      <c r="D34" s="8">
        <v>0</v>
      </c>
      <c r="E34" s="8">
        <v>0</v>
      </c>
      <c r="F34" s="8"/>
      <c r="G34" s="8"/>
      <c r="H34" s="8"/>
      <c r="I34" s="8"/>
      <c r="J34" s="8"/>
      <c r="K34" s="8"/>
      <c r="L34" s="8"/>
      <c r="M34" s="8"/>
      <c r="N34" s="8">
        <f t="shared" si="3"/>
        <v>0</v>
      </c>
      <c r="P34" s="33"/>
    </row>
    <row r="35" spans="1:17" s="9" customFormat="1" ht="16.5" customHeight="1" x14ac:dyDescent="0.2">
      <c r="A35" s="7" t="s">
        <v>20</v>
      </c>
      <c r="B35" s="8">
        <v>0</v>
      </c>
      <c r="C35" s="8">
        <v>0</v>
      </c>
      <c r="D35" s="8">
        <v>0</v>
      </c>
      <c r="E35" s="8">
        <v>0</v>
      </c>
      <c r="F35" s="8"/>
      <c r="G35" s="8"/>
      <c r="H35" s="8"/>
      <c r="I35" s="8"/>
      <c r="J35" s="8"/>
      <c r="K35" s="8"/>
      <c r="L35" s="8"/>
      <c r="M35" s="8"/>
      <c r="N35" s="8">
        <f t="shared" si="3"/>
        <v>0</v>
      </c>
      <c r="P35" s="33"/>
    </row>
    <row r="36" spans="1:17" s="6" customFormat="1" ht="16.5" customHeight="1" x14ac:dyDescent="0.2">
      <c r="A36" s="22" t="s">
        <v>37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8">
        <f t="shared" si="3"/>
        <v>0</v>
      </c>
      <c r="P36" s="33"/>
    </row>
    <row r="37" spans="1:17" s="9" customFormat="1" ht="16.5" customHeight="1" x14ac:dyDescent="0.2">
      <c r="A37" s="10" t="s">
        <v>21</v>
      </c>
      <c r="B37" s="8">
        <v>0</v>
      </c>
      <c r="C37" s="8">
        <v>0</v>
      </c>
      <c r="D37" s="8">
        <v>0</v>
      </c>
      <c r="E37" s="8">
        <v>0</v>
      </c>
      <c r="F37" s="8"/>
      <c r="G37" s="8"/>
      <c r="H37" s="8"/>
      <c r="I37" s="8"/>
      <c r="J37" s="8"/>
      <c r="K37" s="8"/>
      <c r="L37" s="8"/>
      <c r="M37" s="8"/>
      <c r="N37" s="8">
        <f t="shared" si="3"/>
        <v>0</v>
      </c>
      <c r="P37" s="33"/>
    </row>
    <row r="38" spans="1:17" s="9" customFormat="1" ht="16.5" customHeight="1" x14ac:dyDescent="0.2">
      <c r="A38" s="10" t="s">
        <v>22</v>
      </c>
      <c r="B38" s="8">
        <v>0</v>
      </c>
      <c r="C38" s="8">
        <v>0</v>
      </c>
      <c r="D38" s="8">
        <v>0</v>
      </c>
      <c r="E38" s="8">
        <v>0</v>
      </c>
      <c r="F38" s="8"/>
      <c r="G38" s="8"/>
      <c r="H38" s="8"/>
      <c r="I38" s="8"/>
      <c r="J38" s="8"/>
      <c r="K38" s="8"/>
      <c r="L38" s="8"/>
      <c r="M38" s="8"/>
      <c r="N38" s="8">
        <f t="shared" si="3"/>
        <v>0</v>
      </c>
      <c r="P38" s="33"/>
    </row>
    <row r="39" spans="1:17" s="9" customFormat="1" ht="16.5" customHeight="1" x14ac:dyDescent="0.2">
      <c r="A39" s="7" t="s">
        <v>38</v>
      </c>
      <c r="B39" s="8">
        <v>0</v>
      </c>
      <c r="C39" s="8">
        <v>0</v>
      </c>
      <c r="D39" s="8">
        <v>0</v>
      </c>
      <c r="E39" s="8">
        <v>0</v>
      </c>
      <c r="F39" s="8"/>
      <c r="G39" s="8"/>
      <c r="H39" s="8"/>
      <c r="I39" s="8"/>
      <c r="J39" s="8"/>
      <c r="K39" s="8"/>
      <c r="L39" s="8"/>
      <c r="M39" s="8"/>
      <c r="N39" s="8">
        <f t="shared" si="3"/>
        <v>0</v>
      </c>
      <c r="P39" s="33"/>
    </row>
    <row r="40" spans="1:17" s="9" customFormat="1" ht="16.5" customHeight="1" x14ac:dyDescent="0.2">
      <c r="A40" s="10" t="s">
        <v>23</v>
      </c>
      <c r="B40" s="8">
        <v>0</v>
      </c>
      <c r="C40" s="8">
        <v>0</v>
      </c>
      <c r="D40" s="8">
        <v>0</v>
      </c>
      <c r="E40" s="8">
        <v>0</v>
      </c>
      <c r="F40" s="8"/>
      <c r="G40" s="8"/>
      <c r="H40" s="8"/>
      <c r="I40" s="8"/>
      <c r="J40" s="8"/>
      <c r="K40" s="8"/>
      <c r="L40" s="8"/>
      <c r="M40" s="8"/>
      <c r="N40" s="8">
        <f t="shared" si="3"/>
        <v>0</v>
      </c>
      <c r="P40" s="33"/>
    </row>
    <row r="41" spans="1:17" s="9" customFormat="1" ht="16.5" customHeight="1" x14ac:dyDescent="0.2">
      <c r="A41" s="10" t="s">
        <v>24</v>
      </c>
      <c r="B41" s="8">
        <v>0</v>
      </c>
      <c r="C41" s="8">
        <v>0</v>
      </c>
      <c r="D41" s="8">
        <v>0</v>
      </c>
      <c r="E41" s="8">
        <v>0</v>
      </c>
      <c r="F41" s="8"/>
      <c r="G41" s="8"/>
      <c r="H41" s="8"/>
      <c r="I41" s="8"/>
      <c r="J41" s="8"/>
      <c r="K41" s="8"/>
      <c r="L41" s="8"/>
      <c r="M41" s="8"/>
      <c r="N41" s="8">
        <f t="shared" si="3"/>
        <v>0</v>
      </c>
      <c r="P41" s="33"/>
    </row>
    <row r="42" spans="1:17" s="9" customFormat="1" ht="16.5" customHeight="1" x14ac:dyDescent="0.2">
      <c r="A42" s="10" t="s">
        <v>25</v>
      </c>
      <c r="B42" s="8">
        <v>0</v>
      </c>
      <c r="C42" s="8">
        <v>0</v>
      </c>
      <c r="D42" s="8">
        <v>0</v>
      </c>
      <c r="E42" s="8">
        <v>0</v>
      </c>
      <c r="F42" s="8"/>
      <c r="G42" s="8"/>
      <c r="H42" s="8"/>
      <c r="I42" s="8"/>
      <c r="J42" s="8"/>
      <c r="K42" s="8"/>
      <c r="L42" s="8"/>
      <c r="M42" s="8"/>
      <c r="N42" s="8">
        <f t="shared" si="3"/>
        <v>0</v>
      </c>
      <c r="P42" s="33"/>
      <c r="Q42" s="33"/>
    </row>
    <row r="43" spans="1:17" s="9" customFormat="1" ht="16.5" customHeight="1" x14ac:dyDescent="0.2">
      <c r="A43" s="10" t="s">
        <v>26</v>
      </c>
      <c r="B43" s="8">
        <v>0</v>
      </c>
      <c r="C43" s="8">
        <v>0</v>
      </c>
      <c r="D43" s="8">
        <v>0</v>
      </c>
      <c r="E43" s="8">
        <v>0</v>
      </c>
      <c r="F43" s="8"/>
      <c r="G43" s="8"/>
      <c r="H43" s="8"/>
      <c r="I43" s="8"/>
      <c r="J43" s="8"/>
      <c r="K43" s="8"/>
      <c r="L43" s="8"/>
      <c r="M43" s="8"/>
      <c r="N43" s="8">
        <f t="shared" si="3"/>
        <v>0</v>
      </c>
      <c r="P43" s="33"/>
      <c r="Q43" s="33"/>
    </row>
    <row r="44" spans="1:17" s="9" customFormat="1" ht="16.5" customHeight="1" x14ac:dyDescent="0.2">
      <c r="A44" s="10" t="s">
        <v>27</v>
      </c>
      <c r="B44" s="8">
        <v>0</v>
      </c>
      <c r="C44" s="8">
        <v>0</v>
      </c>
      <c r="D44" s="8">
        <v>0</v>
      </c>
      <c r="E44" s="8">
        <v>0</v>
      </c>
      <c r="F44" s="8"/>
      <c r="G44" s="8"/>
      <c r="H44" s="8"/>
      <c r="I44" s="8"/>
      <c r="J44" s="8"/>
      <c r="K44" s="8"/>
      <c r="L44" s="8"/>
      <c r="M44" s="8"/>
      <c r="N44" s="8">
        <f t="shared" si="3"/>
        <v>0</v>
      </c>
      <c r="P44" s="33"/>
      <c r="Q44" s="33"/>
    </row>
    <row r="45" spans="1:17" s="9" customFormat="1" ht="16.5" customHeight="1" x14ac:dyDescent="0.2">
      <c r="A45" s="10" t="s">
        <v>40</v>
      </c>
      <c r="B45" s="8">
        <v>0</v>
      </c>
      <c r="C45" s="8">
        <v>0</v>
      </c>
      <c r="D45" s="8">
        <v>0</v>
      </c>
      <c r="E45" s="8">
        <v>0</v>
      </c>
      <c r="F45" s="8"/>
      <c r="G45" s="8"/>
      <c r="H45" s="8"/>
      <c r="I45" s="8"/>
      <c r="J45" s="8"/>
      <c r="K45" s="8"/>
      <c r="L45" s="8"/>
      <c r="M45" s="8"/>
      <c r="N45" s="8">
        <f t="shared" si="3"/>
        <v>0</v>
      </c>
      <c r="P45" s="33"/>
    </row>
    <row r="46" spans="1:17" s="9" customFormat="1" ht="16.5" customHeight="1" x14ac:dyDescent="0.2">
      <c r="A46" s="10" t="s">
        <v>44</v>
      </c>
      <c r="B46" s="8">
        <v>0</v>
      </c>
      <c r="C46" s="8">
        <v>1157.82</v>
      </c>
      <c r="D46" s="8">
        <v>7432.47</v>
      </c>
      <c r="E46" s="8">
        <v>16706.3</v>
      </c>
      <c r="F46" s="8"/>
      <c r="G46" s="8"/>
      <c r="H46" s="8"/>
      <c r="I46" s="8"/>
      <c r="J46" s="8"/>
      <c r="K46" s="8"/>
      <c r="L46" s="8"/>
      <c r="M46" s="8"/>
      <c r="N46" s="8">
        <f t="shared" si="3"/>
        <v>25296.59</v>
      </c>
      <c r="P46" s="33"/>
      <c r="Q46" s="26"/>
    </row>
    <row r="47" spans="1:17" ht="16.5" customHeight="1" x14ac:dyDescent="0.2">
      <c r="B47" s="3" t="s">
        <v>1</v>
      </c>
      <c r="C47" s="3" t="s">
        <v>1</v>
      </c>
      <c r="D47" s="3" t="s">
        <v>1</v>
      </c>
      <c r="E47" s="3" t="s">
        <v>1</v>
      </c>
      <c r="F47" s="3"/>
      <c r="G47" s="3"/>
      <c r="H47" s="3"/>
      <c r="I47" s="3"/>
      <c r="J47" s="3"/>
      <c r="K47" s="3"/>
      <c r="L47" s="3"/>
      <c r="M47" s="3"/>
      <c r="N47" s="32" t="s">
        <v>1</v>
      </c>
    </row>
    <row r="48" spans="1:17" s="16" customFormat="1" ht="16.5" customHeight="1" x14ac:dyDescent="0.2">
      <c r="A48" s="14" t="s">
        <v>39</v>
      </c>
      <c r="B48" s="15">
        <f t="shared" ref="B48:N48" si="4">B4+B7-B15</f>
        <v>5129051.2099999972</v>
      </c>
      <c r="C48" s="15">
        <f t="shared" si="4"/>
        <v>6261430.6499999966</v>
      </c>
      <c r="D48" s="15">
        <f t="shared" si="4"/>
        <v>6611037.4599999962</v>
      </c>
      <c r="E48" s="15">
        <f t="shared" si="4"/>
        <v>6756183.1599999955</v>
      </c>
      <c r="F48" s="15">
        <f t="shared" ref="F48" si="5">F4+F7-F15</f>
        <v>0</v>
      </c>
      <c r="G48" s="15">
        <f t="shared" si="4"/>
        <v>0</v>
      </c>
      <c r="H48" s="15">
        <f t="shared" ref="H48:M48" si="6">H4+H7-H15</f>
        <v>0</v>
      </c>
      <c r="I48" s="15">
        <f t="shared" si="6"/>
        <v>0</v>
      </c>
      <c r="J48" s="15">
        <f t="shared" si="6"/>
        <v>0</v>
      </c>
      <c r="K48" s="15">
        <f t="shared" si="6"/>
        <v>0</v>
      </c>
      <c r="L48" s="15">
        <f t="shared" si="6"/>
        <v>0</v>
      </c>
      <c r="M48" s="15">
        <f t="shared" si="6"/>
        <v>0</v>
      </c>
      <c r="N48" s="15">
        <f t="shared" si="4"/>
        <v>6756183.1599999964</v>
      </c>
      <c r="P48" s="33"/>
    </row>
    <row r="49" spans="1:17" ht="16.5" customHeight="1" x14ac:dyDescent="0.2">
      <c r="B49" s="17"/>
      <c r="C49" s="17"/>
      <c r="D49" s="30"/>
      <c r="E49" s="35"/>
      <c r="F49" s="30"/>
      <c r="G49" s="30"/>
      <c r="H49" s="30"/>
      <c r="I49" s="30"/>
      <c r="J49" s="30"/>
      <c r="K49" s="30"/>
      <c r="L49" s="30"/>
      <c r="M49" s="30"/>
    </row>
    <row r="50" spans="1:17" ht="16.5" customHeight="1" x14ac:dyDescent="0.2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1:17" ht="16.5" customHeight="1" x14ac:dyDescent="0.2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7"/>
    </row>
    <row r="52" spans="1:17" ht="16.5" customHeight="1" x14ac:dyDescent="0.2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</row>
    <row r="53" spans="1:17" ht="16.5" customHeight="1" x14ac:dyDescent="0.2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</row>
    <row r="54" spans="1:17" ht="16.5" customHeight="1" x14ac:dyDescent="0.2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</row>
    <row r="55" spans="1:17" ht="16.5" customHeight="1" x14ac:dyDescent="0.2">
      <c r="B55" s="24"/>
      <c r="C55" s="24"/>
      <c r="D55" s="24"/>
      <c r="E55" s="24"/>
      <c r="F55" s="29"/>
      <c r="G55" s="29"/>
      <c r="H55" s="29"/>
      <c r="I55" s="29"/>
      <c r="J55" s="29"/>
      <c r="K55" s="29"/>
      <c r="L55" s="29"/>
      <c r="M55" s="29"/>
      <c r="N55" s="29"/>
      <c r="O55" s="25"/>
    </row>
    <row r="56" spans="1:17" ht="16.5" customHeight="1" x14ac:dyDescent="0.25">
      <c r="A56" s="23" t="s">
        <v>45</v>
      </c>
      <c r="B56" s="23" t="s">
        <v>47</v>
      </c>
      <c r="O56" s="25"/>
    </row>
    <row r="57" spans="1:17" ht="16.5" customHeight="1" x14ac:dyDescent="0.25">
      <c r="A57" s="23" t="s">
        <v>46</v>
      </c>
      <c r="B57" s="23" t="s">
        <v>48</v>
      </c>
      <c r="O57" s="25"/>
      <c r="P57" s="34"/>
      <c r="Q57" s="27"/>
    </row>
    <row r="58" spans="1:17" ht="16.5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34"/>
      <c r="Q58" s="28"/>
    </row>
    <row r="59" spans="1:17" ht="16.5" customHeight="1" x14ac:dyDescent="0.2"/>
    <row r="60" spans="1:17" ht="16.5" customHeight="1" x14ac:dyDescent="0.2"/>
    <row r="61" spans="1:17" ht="16.5" customHeight="1" x14ac:dyDescent="0.2"/>
    <row r="62" spans="1:17" ht="16.5" customHeight="1" x14ac:dyDescent="0.2"/>
    <row r="63" spans="1:17" ht="16.5" customHeight="1" x14ac:dyDescent="0.2"/>
    <row r="64" spans="1:17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</sheetData>
  <mergeCells count="1">
    <mergeCell ref="C1:N1"/>
  </mergeCells>
  <printOptions horizontalCentered="1"/>
  <pageMargins left="0.15748031496062992" right="0.27559055118110237" top="0.35433070866141736" bottom="0.35433070866141736" header="0.51181102362204722" footer="0.51181102362204722"/>
  <pageSetup paperSize="9" scale="5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Fluxo Caixa - TATUÍ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 Vivian Marin Vilefort</dc:creator>
  <dc:description/>
  <cp:lastModifiedBy>Leandro Mariano Barreto</cp:lastModifiedBy>
  <cp:revision>1</cp:revision>
  <cp:lastPrinted>2026-05-13T19:40:46Z</cp:lastPrinted>
  <dcterms:created xsi:type="dcterms:W3CDTF">2007-01-17T15:15:17Z</dcterms:created>
  <dcterms:modified xsi:type="dcterms:W3CDTF">2026-05-14T19:42:21Z</dcterms:modified>
  <dc:language>pt-BR</dc:language>
</cp:coreProperties>
</file>