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Usuario\Desktop\1. TATUÍ\3.ETAPA 2\ATO CONVOCATÓRIO\3.FASE 3 - ATO CONVOCATÓRIO ÚNICO\"/>
    </mc:Choice>
  </mc:AlternateContent>
  <xr:revisionPtr revIDLastSave="0" documentId="13_ncr:1_{5481D558-9937-4AAA-8AE9-A15F963F7F78}" xr6:coauthVersionLast="47" xr6:coauthVersionMax="47" xr10:uidLastSave="{00000000-0000-0000-0000-000000000000}"/>
  <bookViews>
    <workbookView xWindow="-120" yWindow="-120" windowWidth="20730" windowHeight="11160" tabRatio="826" xr2:uid="{886FF69B-B8DA-41E5-8507-7A6F498D48AB}"/>
  </bookViews>
  <sheets>
    <sheet name="BASE_UNIDADE 2" sheetId="9" r:id="rId1"/>
  </sheets>
  <definedNames>
    <definedName name="_xlnm._FilterDatabase" localSheetId="0" hidden="1">'BASE_UNIDADE 2'!$B$8:$J$361</definedName>
    <definedName name="_xlnm.Print_Area" localSheetId="0">'BASE_UNIDADE 2'!$B$2:$J$361</definedName>
    <definedName name="_xlnm.Print_Titles" localSheetId="0">'BASE_UNIDADE 2'!$2:$8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60" i="9" l="1"/>
  <c r="J359" i="9"/>
  <c r="I338" i="9"/>
  <c r="H338" i="9"/>
  <c r="J338" i="9" s="1"/>
  <c r="I337" i="9"/>
  <c r="H337" i="9"/>
  <c r="J337" i="9" s="1"/>
  <c r="H325" i="9"/>
  <c r="I325" i="9"/>
  <c r="J325" i="9"/>
  <c r="H326" i="9"/>
  <c r="I326" i="9"/>
  <c r="J326" i="9"/>
  <c r="I324" i="9"/>
  <c r="H324" i="9"/>
  <c r="J324" i="9" s="1"/>
  <c r="H302" i="9"/>
  <c r="I302" i="9"/>
  <c r="J302" i="9"/>
  <c r="H303" i="9"/>
  <c r="I303" i="9"/>
  <c r="J303" i="9"/>
  <c r="H304" i="9"/>
  <c r="I304" i="9"/>
  <c r="J304" i="9"/>
  <c r="H305" i="9"/>
  <c r="I305" i="9"/>
  <c r="J305" i="9"/>
  <c r="H306" i="9"/>
  <c r="I306" i="9"/>
  <c r="J306" i="9"/>
  <c r="H307" i="9"/>
  <c r="I307" i="9"/>
  <c r="J307" i="9"/>
  <c r="H308" i="9"/>
  <c r="I308" i="9"/>
  <c r="J308" i="9"/>
  <c r="H309" i="9"/>
  <c r="I309" i="9"/>
  <c r="J309" i="9"/>
  <c r="D297" i="9"/>
  <c r="D291" i="9"/>
  <c r="D292" i="9" s="1"/>
  <c r="D287" i="9"/>
  <c r="D288" i="9" s="1"/>
  <c r="I281" i="9"/>
  <c r="H281" i="9"/>
  <c r="J281" i="9" s="1"/>
  <c r="I280" i="9"/>
  <c r="H280" i="9"/>
  <c r="J280" i="9" s="1"/>
  <c r="H272" i="9"/>
  <c r="I272" i="9"/>
  <c r="J272" i="9"/>
  <c r="H273" i="9"/>
  <c r="I273" i="9"/>
  <c r="J273" i="9"/>
  <c r="H274" i="9"/>
  <c r="I274" i="9"/>
  <c r="J274" i="9"/>
  <c r="H275" i="9"/>
  <c r="I275" i="9"/>
  <c r="J275" i="9"/>
  <c r="H276" i="9"/>
  <c r="I276" i="9"/>
  <c r="J276" i="9"/>
  <c r="H277" i="9"/>
  <c r="I277" i="9"/>
  <c r="J277" i="9"/>
  <c r="H278" i="9"/>
  <c r="I278" i="9"/>
  <c r="J278" i="9"/>
  <c r="H173" i="9"/>
  <c r="I173" i="9"/>
  <c r="J173" i="9"/>
  <c r="H174" i="9"/>
  <c r="I174" i="9"/>
  <c r="J174" i="9"/>
  <c r="H175" i="9"/>
  <c r="I175" i="9"/>
  <c r="J175" i="9"/>
  <c r="H176" i="9"/>
  <c r="I176" i="9"/>
  <c r="J176" i="9"/>
  <c r="H177" i="9"/>
  <c r="I177" i="9"/>
  <c r="J177" i="9"/>
  <c r="H178" i="9"/>
  <c r="I178" i="9"/>
  <c r="J178" i="9"/>
  <c r="H179" i="9"/>
  <c r="I179" i="9"/>
  <c r="J179" i="9"/>
  <c r="H180" i="9"/>
  <c r="I180" i="9"/>
  <c r="J180" i="9"/>
  <c r="H181" i="9"/>
  <c r="I181" i="9"/>
  <c r="J181" i="9"/>
  <c r="H182" i="9"/>
  <c r="I182" i="9"/>
  <c r="J182" i="9"/>
  <c r="H183" i="9"/>
  <c r="I183" i="9"/>
  <c r="J183" i="9"/>
  <c r="H184" i="9"/>
  <c r="I184" i="9"/>
  <c r="J184" i="9"/>
  <c r="H185" i="9"/>
  <c r="I185" i="9"/>
  <c r="J185" i="9"/>
  <c r="H186" i="9"/>
  <c r="I186" i="9"/>
  <c r="J186" i="9"/>
  <c r="H187" i="9"/>
  <c r="I187" i="9"/>
  <c r="J187" i="9"/>
  <c r="H188" i="9"/>
  <c r="I188" i="9"/>
  <c r="J188" i="9"/>
  <c r="H189" i="9"/>
  <c r="I189" i="9"/>
  <c r="J189" i="9"/>
  <c r="H190" i="9"/>
  <c r="I190" i="9"/>
  <c r="J190" i="9"/>
  <c r="H191" i="9"/>
  <c r="I191" i="9"/>
  <c r="J191" i="9"/>
  <c r="H192" i="9"/>
  <c r="I192" i="9"/>
  <c r="J192" i="9"/>
  <c r="H193" i="9"/>
  <c r="I193" i="9"/>
  <c r="J193" i="9"/>
  <c r="H194" i="9"/>
  <c r="I194" i="9"/>
  <c r="J194" i="9"/>
  <c r="H195" i="9"/>
  <c r="I195" i="9"/>
  <c r="J195" i="9"/>
  <c r="H196" i="9"/>
  <c r="I196" i="9"/>
  <c r="J196" i="9"/>
  <c r="H197" i="9"/>
  <c r="I197" i="9"/>
  <c r="J197" i="9"/>
  <c r="H198" i="9"/>
  <c r="I198" i="9"/>
  <c r="J198" i="9"/>
  <c r="H199" i="9"/>
  <c r="I199" i="9"/>
  <c r="J199" i="9"/>
  <c r="H200" i="9"/>
  <c r="I200" i="9"/>
  <c r="J200" i="9"/>
  <c r="H201" i="9"/>
  <c r="I201" i="9"/>
  <c r="J201" i="9"/>
  <c r="H202" i="9"/>
  <c r="I202" i="9"/>
  <c r="J202" i="9"/>
  <c r="I172" i="9"/>
  <c r="H172" i="9"/>
  <c r="J172" i="9" s="1"/>
  <c r="J171" i="9"/>
  <c r="H159" i="9"/>
  <c r="I159" i="9"/>
  <c r="J159" i="9"/>
  <c r="E69" i="9"/>
  <c r="E68" i="9"/>
  <c r="E67" i="9"/>
  <c r="E66" i="9"/>
  <c r="E40" i="9"/>
  <c r="E39" i="9"/>
  <c r="I354" i="9"/>
  <c r="H354" i="9"/>
  <c r="J354" i="9" s="1"/>
  <c r="J353" i="9" s="1"/>
  <c r="I353" i="9"/>
  <c r="H353" i="9"/>
  <c r="I352" i="9"/>
  <c r="H352" i="9"/>
  <c r="J352" i="9" s="1"/>
  <c r="I351" i="9"/>
  <c r="H351" i="9"/>
  <c r="J351" i="9" s="1"/>
  <c r="I350" i="9"/>
  <c r="H350" i="9"/>
  <c r="J350" i="9" s="1"/>
  <c r="I349" i="9"/>
  <c r="H349" i="9"/>
  <c r="J349" i="9" s="1"/>
  <c r="J348" i="9"/>
  <c r="I348" i="9"/>
  <c r="H348" i="9"/>
  <c r="J347" i="9"/>
  <c r="I345" i="9"/>
  <c r="H345" i="9"/>
  <c r="J345" i="9" s="1"/>
  <c r="I344" i="9"/>
  <c r="H344" i="9"/>
  <c r="J344" i="9" s="1"/>
  <c r="I343" i="9"/>
  <c r="H343" i="9"/>
  <c r="J343" i="9" s="1"/>
  <c r="I342" i="9"/>
  <c r="H342" i="9"/>
  <c r="J342" i="9" s="1"/>
  <c r="J341" i="9"/>
  <c r="I339" i="9"/>
  <c r="H339" i="9"/>
  <c r="J339" i="9" s="1"/>
  <c r="J336" i="9"/>
  <c r="I335" i="9"/>
  <c r="H335" i="9"/>
  <c r="J335" i="9" s="1"/>
  <c r="I334" i="9"/>
  <c r="H334" i="9"/>
  <c r="J334" i="9" s="1"/>
  <c r="I333" i="9"/>
  <c r="H333" i="9"/>
  <c r="J333" i="9" s="1"/>
  <c r="I332" i="9"/>
  <c r="H332" i="9"/>
  <c r="J332" i="9" s="1"/>
  <c r="J331" i="9"/>
  <c r="I330" i="9"/>
  <c r="H330" i="9"/>
  <c r="J330" i="9" s="1"/>
  <c r="I329" i="9"/>
  <c r="H329" i="9"/>
  <c r="J329" i="9" s="1"/>
  <c r="I328" i="9"/>
  <c r="H328" i="9"/>
  <c r="J328" i="9" s="1"/>
  <c r="J327" i="9"/>
  <c r="I323" i="9"/>
  <c r="H323" i="9"/>
  <c r="J323" i="9" s="1"/>
  <c r="I322" i="9"/>
  <c r="H322" i="9"/>
  <c r="J322" i="9" s="1"/>
  <c r="I321" i="9"/>
  <c r="H321" i="9"/>
  <c r="J321" i="9" s="1"/>
  <c r="I320" i="9"/>
  <c r="H320" i="9"/>
  <c r="J320" i="9" s="1"/>
  <c r="J319" i="9"/>
  <c r="I318" i="9"/>
  <c r="H318" i="9"/>
  <c r="J318" i="9" s="1"/>
  <c r="I317" i="9"/>
  <c r="H317" i="9"/>
  <c r="J317" i="9" s="1"/>
  <c r="J316" i="9"/>
  <c r="J315" i="9" s="1"/>
  <c r="I314" i="9"/>
  <c r="H314" i="9"/>
  <c r="J314" i="9" s="1"/>
  <c r="I313" i="9"/>
  <c r="H313" i="9"/>
  <c r="J313" i="9" s="1"/>
  <c r="I312" i="9"/>
  <c r="H312" i="9"/>
  <c r="J312" i="9" s="1"/>
  <c r="I311" i="9"/>
  <c r="H311" i="9"/>
  <c r="J311" i="9" s="1"/>
  <c r="J310" i="9"/>
  <c r="I301" i="9"/>
  <c r="H301" i="9"/>
  <c r="J301" i="9" s="1"/>
  <c r="I300" i="9"/>
  <c r="H300" i="9"/>
  <c r="J300" i="9" s="1"/>
  <c r="I299" i="9"/>
  <c r="H299" i="9"/>
  <c r="J299" i="9" s="1"/>
  <c r="J298" i="9"/>
  <c r="E298" i="9"/>
  <c r="I297" i="9"/>
  <c r="H297" i="9"/>
  <c r="J297" i="9" s="1"/>
  <c r="I296" i="9"/>
  <c r="H296" i="9"/>
  <c r="J296" i="9" s="1"/>
  <c r="I295" i="9"/>
  <c r="H295" i="9"/>
  <c r="J295" i="9" s="1"/>
  <c r="I294" i="9"/>
  <c r="H294" i="9"/>
  <c r="J294" i="9" s="1"/>
  <c r="I293" i="9"/>
  <c r="H293" i="9"/>
  <c r="J293" i="9" s="1"/>
  <c r="I292" i="9"/>
  <c r="H292" i="9"/>
  <c r="J292" i="9" s="1"/>
  <c r="I291" i="9"/>
  <c r="H291" i="9"/>
  <c r="J291" i="9" s="1"/>
  <c r="I290" i="9"/>
  <c r="H290" i="9"/>
  <c r="J290" i="9" s="1"/>
  <c r="J289" i="9"/>
  <c r="E289" i="9"/>
  <c r="I288" i="9"/>
  <c r="H288" i="9"/>
  <c r="J288" i="9" s="1"/>
  <c r="I287" i="9"/>
  <c r="H287" i="9"/>
  <c r="J287" i="9" s="1"/>
  <c r="I286" i="9"/>
  <c r="H286" i="9"/>
  <c r="J286" i="9" s="1"/>
  <c r="J285" i="9"/>
  <c r="J284" i="9" s="1"/>
  <c r="J283" i="9" s="1"/>
  <c r="E285" i="9"/>
  <c r="J279" i="9"/>
  <c r="I271" i="9"/>
  <c r="H271" i="9"/>
  <c r="J271" i="9" s="1"/>
  <c r="I270" i="9"/>
  <c r="H270" i="9"/>
  <c r="J270" i="9" s="1"/>
  <c r="I269" i="9"/>
  <c r="H269" i="9"/>
  <c r="J269" i="9" s="1"/>
  <c r="I268" i="9"/>
  <c r="H268" i="9"/>
  <c r="J268" i="9" s="1"/>
  <c r="J267" i="9"/>
  <c r="I266" i="9"/>
  <c r="H266" i="9"/>
  <c r="J266" i="9" s="1"/>
  <c r="I265" i="9"/>
  <c r="H265" i="9"/>
  <c r="J265" i="9" s="1"/>
  <c r="I264" i="9"/>
  <c r="H264" i="9"/>
  <c r="J264" i="9" s="1"/>
  <c r="I263" i="9"/>
  <c r="H263" i="9"/>
  <c r="J263" i="9" s="1"/>
  <c r="J262" i="9"/>
  <c r="I261" i="9"/>
  <c r="H261" i="9"/>
  <c r="J261" i="9" s="1"/>
  <c r="I260" i="9"/>
  <c r="H260" i="9"/>
  <c r="J260" i="9" s="1"/>
  <c r="I259" i="9"/>
  <c r="H259" i="9"/>
  <c r="J259" i="9" s="1"/>
  <c r="I258" i="9"/>
  <c r="H258" i="9"/>
  <c r="J258" i="9" s="1"/>
  <c r="I257" i="9"/>
  <c r="H257" i="9"/>
  <c r="J257" i="9" s="1"/>
  <c r="I256" i="9"/>
  <c r="H256" i="9"/>
  <c r="J256" i="9" s="1"/>
  <c r="I255" i="9"/>
  <c r="H255" i="9"/>
  <c r="J255" i="9" s="1"/>
  <c r="I254" i="9"/>
  <c r="H254" i="9"/>
  <c r="J254" i="9" s="1"/>
  <c r="I253" i="9"/>
  <c r="H253" i="9"/>
  <c r="J253" i="9" s="1"/>
  <c r="I252" i="9"/>
  <c r="H252" i="9"/>
  <c r="J252" i="9" s="1"/>
  <c r="I251" i="9"/>
  <c r="H251" i="9"/>
  <c r="J251" i="9" s="1"/>
  <c r="J250" i="9"/>
  <c r="J249" i="9" s="1"/>
  <c r="I247" i="9"/>
  <c r="H247" i="9"/>
  <c r="J247" i="9" s="1"/>
  <c r="I246" i="9"/>
  <c r="H246" i="9"/>
  <c r="J246" i="9" s="1"/>
  <c r="I245" i="9"/>
  <c r="H245" i="9"/>
  <c r="J245" i="9" s="1"/>
  <c r="I244" i="9"/>
  <c r="H244" i="9"/>
  <c r="J244" i="9" s="1"/>
  <c r="I243" i="9"/>
  <c r="H243" i="9"/>
  <c r="J243" i="9" s="1"/>
  <c r="I242" i="9"/>
  <c r="H242" i="9"/>
  <c r="J242" i="9" s="1"/>
  <c r="I241" i="9"/>
  <c r="H241" i="9"/>
  <c r="J241" i="9" s="1"/>
  <c r="I240" i="9"/>
  <c r="H240" i="9"/>
  <c r="J240" i="9" s="1"/>
  <c r="I239" i="9"/>
  <c r="H239" i="9"/>
  <c r="J239" i="9" s="1"/>
  <c r="I238" i="9"/>
  <c r="H238" i="9"/>
  <c r="J238" i="9" s="1"/>
  <c r="J237" i="9"/>
  <c r="I236" i="9"/>
  <c r="H236" i="9"/>
  <c r="J236" i="9" s="1"/>
  <c r="I235" i="9"/>
  <c r="H235" i="9"/>
  <c r="J235" i="9" s="1"/>
  <c r="I234" i="9"/>
  <c r="H234" i="9"/>
  <c r="J234" i="9" s="1"/>
  <c r="I233" i="9"/>
  <c r="H233" i="9"/>
  <c r="J233" i="9" s="1"/>
  <c r="I232" i="9"/>
  <c r="H232" i="9"/>
  <c r="J232" i="9" s="1"/>
  <c r="I231" i="9"/>
  <c r="H231" i="9"/>
  <c r="J231" i="9" s="1"/>
  <c r="I230" i="9"/>
  <c r="H230" i="9"/>
  <c r="J230" i="9" s="1"/>
  <c r="I229" i="9"/>
  <c r="H229" i="9"/>
  <c r="J229" i="9" s="1"/>
  <c r="I228" i="9"/>
  <c r="H228" i="9"/>
  <c r="J228" i="9" s="1"/>
  <c r="I227" i="9"/>
  <c r="H227" i="9"/>
  <c r="J227" i="9" s="1"/>
  <c r="I226" i="9"/>
  <c r="H226" i="9"/>
  <c r="J226" i="9" s="1"/>
  <c r="I225" i="9"/>
  <c r="H225" i="9"/>
  <c r="J225" i="9" s="1"/>
  <c r="I224" i="9"/>
  <c r="H224" i="9"/>
  <c r="J224" i="9" s="1"/>
  <c r="I223" i="9"/>
  <c r="H223" i="9"/>
  <c r="J223" i="9" s="1"/>
  <c r="I222" i="9"/>
  <c r="H222" i="9"/>
  <c r="J222" i="9" s="1"/>
  <c r="I221" i="9"/>
  <c r="H221" i="9"/>
  <c r="J221" i="9" s="1"/>
  <c r="I220" i="9"/>
  <c r="H220" i="9"/>
  <c r="J220" i="9" s="1"/>
  <c r="I219" i="9"/>
  <c r="H219" i="9"/>
  <c r="J219" i="9" s="1"/>
  <c r="I218" i="9"/>
  <c r="H218" i="9"/>
  <c r="J218" i="9" s="1"/>
  <c r="J217" i="9"/>
  <c r="I216" i="9"/>
  <c r="H216" i="9"/>
  <c r="J216" i="9" s="1"/>
  <c r="I215" i="9"/>
  <c r="H215" i="9"/>
  <c r="J215" i="9" s="1"/>
  <c r="I214" i="9"/>
  <c r="H214" i="9"/>
  <c r="J214" i="9" s="1"/>
  <c r="I213" i="9"/>
  <c r="H213" i="9"/>
  <c r="J213" i="9" s="1"/>
  <c r="I212" i="9"/>
  <c r="H212" i="9"/>
  <c r="J212" i="9" s="1"/>
  <c r="I211" i="9"/>
  <c r="H211" i="9"/>
  <c r="J211" i="9" s="1"/>
  <c r="I210" i="9"/>
  <c r="H210" i="9"/>
  <c r="J210" i="9" s="1"/>
  <c r="I209" i="9"/>
  <c r="H209" i="9"/>
  <c r="J209" i="9" s="1"/>
  <c r="I208" i="9"/>
  <c r="H208" i="9"/>
  <c r="J208" i="9" s="1"/>
  <c r="I207" i="9"/>
  <c r="H207" i="9"/>
  <c r="J207" i="9" s="1"/>
  <c r="I206" i="9"/>
  <c r="H206" i="9"/>
  <c r="J206" i="9" s="1"/>
  <c r="I205" i="9"/>
  <c r="H205" i="9"/>
  <c r="J205" i="9" s="1"/>
  <c r="I204" i="9"/>
  <c r="H204" i="9"/>
  <c r="J204" i="9" s="1"/>
  <c r="J203" i="9"/>
  <c r="I170" i="9"/>
  <c r="H170" i="9"/>
  <c r="J170" i="9" s="1"/>
  <c r="I169" i="9"/>
  <c r="H169" i="9"/>
  <c r="J169" i="9" s="1"/>
  <c r="I168" i="9"/>
  <c r="H168" i="9"/>
  <c r="J168" i="9" s="1"/>
  <c r="I167" i="9"/>
  <c r="H167" i="9"/>
  <c r="J167" i="9" s="1"/>
  <c r="I166" i="9"/>
  <c r="H166" i="9"/>
  <c r="J166" i="9" s="1"/>
  <c r="I165" i="9"/>
  <c r="H165" i="9"/>
  <c r="J165" i="9" s="1"/>
  <c r="I164" i="9"/>
  <c r="H164" i="9"/>
  <c r="J164" i="9" s="1"/>
  <c r="I163" i="9"/>
  <c r="H163" i="9"/>
  <c r="J163" i="9" s="1"/>
  <c r="I162" i="9"/>
  <c r="H162" i="9"/>
  <c r="J162" i="9" s="1"/>
  <c r="I161" i="9"/>
  <c r="H161" i="9"/>
  <c r="J161" i="9" s="1"/>
  <c r="J160" i="9"/>
  <c r="I157" i="9"/>
  <c r="H157" i="9"/>
  <c r="J157" i="9" s="1"/>
  <c r="I156" i="9"/>
  <c r="H156" i="9"/>
  <c r="J156" i="9" s="1"/>
  <c r="J155" i="9"/>
  <c r="I154" i="9"/>
  <c r="H154" i="9"/>
  <c r="J154" i="9" s="1"/>
  <c r="I153" i="9"/>
  <c r="H153" i="9"/>
  <c r="J153" i="9" s="1"/>
  <c r="I152" i="9"/>
  <c r="H152" i="9"/>
  <c r="J152" i="9" s="1"/>
  <c r="I151" i="9"/>
  <c r="H151" i="9"/>
  <c r="J151" i="9" s="1"/>
  <c r="I150" i="9"/>
  <c r="H150" i="9"/>
  <c r="J150" i="9" s="1"/>
  <c r="I149" i="9"/>
  <c r="H149" i="9"/>
  <c r="J149" i="9" s="1"/>
  <c r="J148" i="9"/>
  <c r="I147" i="9"/>
  <c r="H147" i="9"/>
  <c r="J147" i="9" s="1"/>
  <c r="I146" i="9"/>
  <c r="H146" i="9"/>
  <c r="J146" i="9" s="1"/>
  <c r="I145" i="9"/>
  <c r="H145" i="9"/>
  <c r="J145" i="9" s="1"/>
  <c r="I144" i="9"/>
  <c r="H144" i="9"/>
  <c r="J144" i="9" s="1"/>
  <c r="I143" i="9"/>
  <c r="H143" i="9"/>
  <c r="J143" i="9" s="1"/>
  <c r="I142" i="9"/>
  <c r="H142" i="9"/>
  <c r="J142" i="9" s="1"/>
  <c r="J141" i="9"/>
  <c r="I140" i="9"/>
  <c r="H140" i="9"/>
  <c r="J140" i="9" s="1"/>
  <c r="I139" i="9"/>
  <c r="H139" i="9"/>
  <c r="J139" i="9" s="1"/>
  <c r="I138" i="9"/>
  <c r="H138" i="9"/>
  <c r="J138" i="9" s="1"/>
  <c r="I137" i="9"/>
  <c r="H137" i="9"/>
  <c r="J137" i="9" s="1"/>
  <c r="I136" i="9"/>
  <c r="H136" i="9"/>
  <c r="J136" i="9" s="1"/>
  <c r="I135" i="9"/>
  <c r="H135" i="9"/>
  <c r="J135" i="9" s="1"/>
  <c r="I134" i="9"/>
  <c r="H134" i="9"/>
  <c r="J134" i="9" s="1"/>
  <c r="I133" i="9"/>
  <c r="H133" i="9"/>
  <c r="J133" i="9" s="1"/>
  <c r="I132" i="9"/>
  <c r="H132" i="9"/>
  <c r="J132" i="9" s="1"/>
  <c r="I131" i="9"/>
  <c r="H131" i="9"/>
  <c r="J131" i="9" s="1"/>
  <c r="I130" i="9"/>
  <c r="H130" i="9"/>
  <c r="J130" i="9" s="1"/>
  <c r="I129" i="9"/>
  <c r="H129" i="9"/>
  <c r="J129" i="9" s="1"/>
  <c r="J128" i="9"/>
  <c r="I127" i="9"/>
  <c r="H127" i="9"/>
  <c r="J127" i="9" s="1"/>
  <c r="J126" i="9"/>
  <c r="I123" i="9"/>
  <c r="H123" i="9"/>
  <c r="J123" i="9" s="1"/>
  <c r="I122" i="9"/>
  <c r="H122" i="9"/>
  <c r="J122" i="9" s="1"/>
  <c r="J121" i="9"/>
  <c r="I120" i="9"/>
  <c r="H120" i="9"/>
  <c r="J120" i="9" s="1"/>
  <c r="I119" i="9"/>
  <c r="H119" i="9"/>
  <c r="J119" i="9" s="1"/>
  <c r="I118" i="9"/>
  <c r="H118" i="9"/>
  <c r="J118" i="9" s="1"/>
  <c r="I117" i="9"/>
  <c r="H117" i="9"/>
  <c r="J117" i="9" s="1"/>
  <c r="I116" i="9"/>
  <c r="H116" i="9"/>
  <c r="J116" i="9" s="1"/>
  <c r="I115" i="9"/>
  <c r="H115" i="9"/>
  <c r="J115" i="9" s="1"/>
  <c r="I114" i="9"/>
  <c r="H114" i="9"/>
  <c r="J114" i="9" s="1"/>
  <c r="I113" i="9"/>
  <c r="H113" i="9"/>
  <c r="J113" i="9" s="1"/>
  <c r="I112" i="9"/>
  <c r="H112" i="9"/>
  <c r="J112" i="9" s="1"/>
  <c r="I111" i="9"/>
  <c r="H111" i="9"/>
  <c r="J111" i="9" s="1"/>
  <c r="I110" i="9"/>
  <c r="H110" i="9"/>
  <c r="J110" i="9" s="1"/>
  <c r="I109" i="9"/>
  <c r="H109" i="9"/>
  <c r="J109" i="9" s="1"/>
  <c r="I108" i="9"/>
  <c r="H108" i="9"/>
  <c r="J108" i="9" s="1"/>
  <c r="I107" i="9"/>
  <c r="H107" i="9"/>
  <c r="J107" i="9" s="1"/>
  <c r="I106" i="9"/>
  <c r="H106" i="9"/>
  <c r="J106" i="9" s="1"/>
  <c r="I105" i="9"/>
  <c r="H105" i="9"/>
  <c r="J105" i="9" s="1"/>
  <c r="J104" i="9"/>
  <c r="I103" i="9"/>
  <c r="H103" i="9"/>
  <c r="J103" i="9" s="1"/>
  <c r="I102" i="9"/>
  <c r="H102" i="9"/>
  <c r="J102" i="9" s="1"/>
  <c r="I101" i="9"/>
  <c r="H101" i="9"/>
  <c r="J101" i="9" s="1"/>
  <c r="I100" i="9"/>
  <c r="H100" i="9"/>
  <c r="J100" i="9" s="1"/>
  <c r="I99" i="9"/>
  <c r="H99" i="9"/>
  <c r="J99" i="9" s="1"/>
  <c r="I98" i="9"/>
  <c r="H98" i="9"/>
  <c r="J98" i="9" s="1"/>
  <c r="I97" i="9"/>
  <c r="H97" i="9"/>
  <c r="J97" i="9" s="1"/>
  <c r="J96" i="9"/>
  <c r="I95" i="9"/>
  <c r="H95" i="9"/>
  <c r="J95" i="9" s="1"/>
  <c r="I94" i="9"/>
  <c r="H94" i="9"/>
  <c r="J94" i="9" s="1"/>
  <c r="I93" i="9"/>
  <c r="H93" i="9"/>
  <c r="J93" i="9" s="1"/>
  <c r="I92" i="9"/>
  <c r="H92" i="9"/>
  <c r="J92" i="9" s="1"/>
  <c r="I91" i="9"/>
  <c r="H91" i="9"/>
  <c r="J91" i="9" s="1"/>
  <c r="I90" i="9"/>
  <c r="H90" i="9"/>
  <c r="J90" i="9" s="1"/>
  <c r="J89" i="9"/>
  <c r="I88" i="9"/>
  <c r="H88" i="9"/>
  <c r="J88" i="9" s="1"/>
  <c r="I87" i="9"/>
  <c r="H87" i="9"/>
  <c r="J87" i="9" s="1"/>
  <c r="I86" i="9"/>
  <c r="H86" i="9"/>
  <c r="J86" i="9" s="1"/>
  <c r="I85" i="9"/>
  <c r="H85" i="9"/>
  <c r="J85" i="9" s="1"/>
  <c r="I84" i="9"/>
  <c r="H84" i="9"/>
  <c r="J84" i="9" s="1"/>
  <c r="I83" i="9"/>
  <c r="H83" i="9"/>
  <c r="J83" i="9" s="1"/>
  <c r="I82" i="9"/>
  <c r="H82" i="9"/>
  <c r="J82" i="9" s="1"/>
  <c r="I81" i="9"/>
  <c r="H81" i="9"/>
  <c r="J81" i="9" s="1"/>
  <c r="J80" i="9"/>
  <c r="I79" i="9"/>
  <c r="H79" i="9"/>
  <c r="J79" i="9" s="1"/>
  <c r="I78" i="9"/>
  <c r="H78" i="9"/>
  <c r="J78" i="9" s="1"/>
  <c r="I77" i="9"/>
  <c r="H77" i="9"/>
  <c r="J77" i="9" s="1"/>
  <c r="I76" i="9"/>
  <c r="H76" i="9"/>
  <c r="J76" i="9" s="1"/>
  <c r="I75" i="9"/>
  <c r="H75" i="9"/>
  <c r="J75" i="9" s="1"/>
  <c r="I74" i="9"/>
  <c r="H74" i="9"/>
  <c r="J74" i="9" s="1"/>
  <c r="I73" i="9"/>
  <c r="H73" i="9"/>
  <c r="J73" i="9" s="1"/>
  <c r="I72" i="9"/>
  <c r="H72" i="9"/>
  <c r="J72" i="9" s="1"/>
  <c r="I71" i="9"/>
  <c r="H71" i="9"/>
  <c r="J71" i="9" s="1"/>
  <c r="J70" i="9"/>
  <c r="I69" i="9"/>
  <c r="H69" i="9"/>
  <c r="J69" i="9" s="1"/>
  <c r="I68" i="9"/>
  <c r="H68" i="9"/>
  <c r="J68" i="9" s="1"/>
  <c r="I67" i="9"/>
  <c r="H67" i="9"/>
  <c r="J67" i="9" s="1"/>
  <c r="I66" i="9"/>
  <c r="H66" i="9"/>
  <c r="J66" i="9" s="1"/>
  <c r="I65" i="9"/>
  <c r="H65" i="9"/>
  <c r="J65" i="9" s="1"/>
  <c r="I64" i="9"/>
  <c r="H64" i="9"/>
  <c r="J64" i="9" s="1"/>
  <c r="I63" i="9"/>
  <c r="H63" i="9"/>
  <c r="J63" i="9" s="1"/>
  <c r="I62" i="9"/>
  <c r="H62" i="9"/>
  <c r="J62" i="9" s="1"/>
  <c r="I61" i="9"/>
  <c r="H61" i="9"/>
  <c r="J61" i="9" s="1"/>
  <c r="I60" i="9"/>
  <c r="H60" i="9"/>
  <c r="J60" i="9" s="1"/>
  <c r="I59" i="9"/>
  <c r="H59" i="9"/>
  <c r="J59" i="9" s="1"/>
  <c r="I58" i="9"/>
  <c r="H58" i="9"/>
  <c r="J58" i="9" s="1"/>
  <c r="I57" i="9"/>
  <c r="H57" i="9"/>
  <c r="J57" i="9" s="1"/>
  <c r="J56" i="9"/>
  <c r="I55" i="9"/>
  <c r="H55" i="9"/>
  <c r="J55" i="9" s="1"/>
  <c r="I54" i="9"/>
  <c r="H54" i="9"/>
  <c r="J54" i="9" s="1"/>
  <c r="I53" i="9"/>
  <c r="H53" i="9"/>
  <c r="J53" i="9" s="1"/>
  <c r="I52" i="9"/>
  <c r="H52" i="9"/>
  <c r="J52" i="9" s="1"/>
  <c r="I51" i="9"/>
  <c r="H51" i="9"/>
  <c r="J51" i="9" s="1"/>
  <c r="I50" i="9"/>
  <c r="H50" i="9"/>
  <c r="J50" i="9" s="1"/>
  <c r="I49" i="9"/>
  <c r="H49" i="9"/>
  <c r="J49" i="9" s="1"/>
  <c r="I48" i="9"/>
  <c r="H48" i="9"/>
  <c r="J48" i="9" s="1"/>
  <c r="I47" i="9"/>
  <c r="H47" i="9"/>
  <c r="J47" i="9" s="1"/>
  <c r="J46" i="9"/>
  <c r="I45" i="9"/>
  <c r="H45" i="9"/>
  <c r="J45" i="9" s="1"/>
  <c r="I44" i="9"/>
  <c r="H44" i="9"/>
  <c r="J44" i="9" s="1"/>
  <c r="I43" i="9"/>
  <c r="H43" i="9"/>
  <c r="J43" i="9" s="1"/>
  <c r="J42" i="9"/>
  <c r="I41" i="9"/>
  <c r="H41" i="9"/>
  <c r="J41" i="9" s="1"/>
  <c r="I40" i="9"/>
  <c r="H40" i="9"/>
  <c r="J40" i="9" s="1"/>
  <c r="I39" i="9"/>
  <c r="H39" i="9"/>
  <c r="J39" i="9" s="1"/>
  <c r="I38" i="9"/>
  <c r="H38" i="9"/>
  <c r="J38" i="9" s="1"/>
  <c r="I37" i="9"/>
  <c r="H37" i="9"/>
  <c r="J37" i="9" s="1"/>
  <c r="I36" i="9"/>
  <c r="H36" i="9"/>
  <c r="J36" i="9" s="1"/>
  <c r="I35" i="9"/>
  <c r="H35" i="9"/>
  <c r="J35" i="9" s="1"/>
  <c r="I34" i="9"/>
  <c r="H34" i="9"/>
  <c r="J34" i="9" s="1"/>
  <c r="I33" i="9"/>
  <c r="H33" i="9"/>
  <c r="J33" i="9" s="1"/>
  <c r="J32" i="9"/>
  <c r="I31" i="9"/>
  <c r="H31" i="9"/>
  <c r="J31" i="9" s="1"/>
  <c r="I30" i="9"/>
  <c r="H30" i="9"/>
  <c r="J30" i="9" s="1"/>
  <c r="I29" i="9"/>
  <c r="H29" i="9"/>
  <c r="J29" i="9" s="1"/>
  <c r="I28" i="9"/>
  <c r="H28" i="9"/>
  <c r="J28" i="9" s="1"/>
  <c r="I27" i="9"/>
  <c r="H27" i="9"/>
  <c r="J27" i="9" s="1"/>
  <c r="I26" i="9"/>
  <c r="H26" i="9"/>
  <c r="J26" i="9" s="1"/>
  <c r="I25" i="9"/>
  <c r="H25" i="9"/>
  <c r="J25" i="9" s="1"/>
  <c r="I24" i="9"/>
  <c r="H24" i="9"/>
  <c r="J24" i="9" s="1"/>
  <c r="I23" i="9"/>
  <c r="H23" i="9"/>
  <c r="J23" i="9" s="1"/>
  <c r="I22" i="9"/>
  <c r="H22" i="9"/>
  <c r="J22" i="9" s="1"/>
  <c r="I21" i="9"/>
  <c r="H21" i="9"/>
  <c r="J21" i="9" s="1"/>
  <c r="I20" i="9"/>
  <c r="H20" i="9"/>
  <c r="J20" i="9" s="1"/>
  <c r="I19" i="9"/>
  <c r="H19" i="9"/>
  <c r="J19" i="9" s="1"/>
  <c r="J18" i="9"/>
  <c r="J17" i="9" s="1"/>
  <c r="I15" i="9"/>
  <c r="H15" i="9"/>
  <c r="J15" i="9" s="1"/>
  <c r="I14" i="9"/>
  <c r="H14" i="9"/>
  <c r="J14" i="9" s="1"/>
  <c r="I13" i="9"/>
  <c r="H13" i="9"/>
  <c r="J13" i="9" s="1"/>
  <c r="I12" i="9"/>
  <c r="H12" i="9"/>
  <c r="J12" i="9" s="1"/>
  <c r="I11" i="9"/>
  <c r="H11" i="9"/>
  <c r="J11" i="9" s="1"/>
  <c r="I10" i="9"/>
  <c r="H10" i="9"/>
  <c r="J10" i="9" s="1"/>
  <c r="J9" i="9"/>
  <c r="J158" i="9" l="1"/>
  <c r="J125" i="9" s="1"/>
  <c r="J358" i="9" s="1"/>
  <c r="J361" i="9" s="1"/>
</calcChain>
</file>

<file path=xl/sharedStrings.xml><?xml version="1.0" encoding="utf-8"?>
<sst xmlns="http://schemas.openxmlformats.org/spreadsheetml/2006/main" count="985" uniqueCount="669">
  <si>
    <t>TOTAL (R$)</t>
  </si>
  <si>
    <t>QUANT.</t>
  </si>
  <si>
    <t>UNID.</t>
  </si>
  <si>
    <t>DESCRIÇÃO</t>
  </si>
  <si>
    <t>ITEM</t>
  </si>
  <si>
    <t xml:space="preserve">ENDEREÇO: </t>
  </si>
  <si>
    <t>TATUÍ - SP</t>
  </si>
  <si>
    <t>SERVIÇOS PRELIMINARES</t>
  </si>
  <si>
    <t>SERVIÇOS COMPLEMENTARES</t>
  </si>
  <si>
    <t>ACESSIBILIDADE</t>
  </si>
  <si>
    <t>2.1</t>
  </si>
  <si>
    <t>Plataforma elevatória “Montele PL200 Modelo Pública” com cabine de 0,90 x 1,40 m e enclausuramento com torre fechada fornecida pelo fabricante, para percurso vertical de 2.95 m.</t>
  </si>
  <si>
    <t>COMUNICAÇÃO VISUAL</t>
  </si>
  <si>
    <t>2.2</t>
  </si>
  <si>
    <t>2.3</t>
  </si>
  <si>
    <t>PISOS E REVESTIMENTOS</t>
  </si>
  <si>
    <t>Piso em porcelanato cimentício modelo Detroit OFW ACT – Portinari, com medidas: 877 x 877mm.</t>
  </si>
  <si>
    <t>Revestimento cerâmico modelo Pérola Matte – Portinari, com medidas: 291 x 877 x 11mm</t>
  </si>
  <si>
    <t>Revestimento em porcelanato modelo Senses Decor GN MATTE – Portinari, com medidas: 98,2 x 400 x 7,4mm</t>
  </si>
  <si>
    <t>Rodapé em porcelanato cimentício modelo Detroit RP OFW ACT – Portinari com medidas: 877 x 877 x 10mm.</t>
  </si>
  <si>
    <t>LOUÇAS</t>
  </si>
  <si>
    <t>2.4</t>
  </si>
  <si>
    <t>2.5</t>
  </si>
  <si>
    <t>METAIS</t>
  </si>
  <si>
    <t>ACESSÓRIOS</t>
  </si>
  <si>
    <t>2.6</t>
  </si>
  <si>
    <t>2.7</t>
  </si>
  <si>
    <t>SUBTOTAL (R$)</t>
  </si>
  <si>
    <t>TOTAL GERAL (R$)</t>
  </si>
  <si>
    <t>Mobilização de equipe e equipamentos</t>
  </si>
  <si>
    <t xml:space="preserve">Tapume interno ou externo </t>
  </si>
  <si>
    <t>Andaime metálico de ferro tubular para serviços externos ou internos</t>
  </si>
  <si>
    <t>Desmobilização de equipe e equipamentos</t>
  </si>
  <si>
    <t>Placa de obra</t>
  </si>
  <si>
    <t>DEMOLIÇÕES, REMOÇÕES E RETIRADAS</t>
  </si>
  <si>
    <t>ALVENARIAS E FECHAMENTOS</t>
  </si>
  <si>
    <t>Demolição de alvenaria revestida (com qualquer tipo de material) com bota fora</t>
  </si>
  <si>
    <t>Retirada de aparelhos sanitários com metais e acessórios com bota fora</t>
  </si>
  <si>
    <t>Remoção de divisória leve com ou sem reaproveitamento (incluido bota fora)</t>
  </si>
  <si>
    <t>Retirada de soleira de mármore ou granito com bota fora</t>
  </si>
  <si>
    <t>Retirada de rodapé em cerâmica, porcelanato, granito, mármore ou similares com bota fora</t>
  </si>
  <si>
    <t>Demolição de concreto armado, com bota fora (manual ou mecanicamente)</t>
  </si>
  <si>
    <t>Demolição de concreto simples com bota fora</t>
  </si>
  <si>
    <t>Remoção de esquadria de madeira, inclusive batentes, guarnições e ferragens com bota fora</t>
  </si>
  <si>
    <t xml:space="preserve">Remoção de corrimão / guarda corpo </t>
  </si>
  <si>
    <t xml:space="preserve">Remoção de placas indicativas </t>
  </si>
  <si>
    <t>Demolição de revestimento em azulejo, cerâmico, porcelanato, pastilha, revestido em pedra ou similares, inclusive retirada de argamassa de assentamento ou camada de regularização, com bota fora</t>
  </si>
  <si>
    <t>RAMPAS E PISOS DE CONCRETO</t>
  </si>
  <si>
    <t>Escavação manual de vala em solo de 1ª categoria (profundidade: até 2 m) </t>
  </si>
  <si>
    <t>Reaterro manual de vala, sem controle de compactação.</t>
  </si>
  <si>
    <t>Lastro de brita 3 e 4 apiloado manualmente com maço de até 30 kg </t>
  </si>
  <si>
    <t>Lastro de concreto magro com seixo, e=8 cm, incluindo preparo e lançamento </t>
  </si>
  <si>
    <t>Alvenaria de embasamento com tijolo comum, empregando argamassa mista de cimento, cal hidratada e areia sem peneirar, traço 1:2:8 </t>
  </si>
  <si>
    <t>Concreto estrutural virado em obra , fck 22 a 25 MPA</t>
  </si>
  <si>
    <t>Escoramento metálico</t>
  </si>
  <si>
    <t>Alvenaria de vedação com bloco cerâmico furado, 9x19x39 cm (furos verticais), esp. 9 cm, juntas 12 mm, assentado com argamassa mista de cimento, cal hidr. E areia sem peneirar traço 1:2:8 tipo 2</t>
  </si>
  <si>
    <t>Alvenaria estrutural com blocos de concreto, 14 x 19 x 39 cm, espessura da parede 14 cm, juntas de 10 mm com argamassa industrializada </t>
  </si>
  <si>
    <t>Impermeabilização com argamassa polimérica</t>
  </si>
  <si>
    <t>Corrimão e guarda corpo para rampas de acesso deficiente em ferro galvanizado, ø 1 1/2", incluindo fixação em piso e pintura esmalte sintético</t>
  </si>
  <si>
    <t>Corrimão em ferro de aço galvanizado, chumbado na parede, 2 x 1/4", inclusive pintura</t>
  </si>
  <si>
    <t>Chapisco para parede interna ou externa com argamassa de cimento e areia sem peneirar traço 1:3, e=5 mm </t>
  </si>
  <si>
    <t>Emboço para parede interna ou externa com argamassa mista de cimento, cal hidratada e areia sem peneirar traço 1:2:11, e=20 mm </t>
  </si>
  <si>
    <t>Reboco para parede interna ou externa, com argamassa de cal hidratada e areia peneirada traço 1:2, e=5 mm </t>
  </si>
  <si>
    <t>Forro de gesso gypsun fge acartonado, com juntas de dilatação, reforço nas aberturas de luminárias, tabica,  inclus. Estrutura de sustentação</t>
  </si>
  <si>
    <t>Soleira em granito branco polar, acabamento polido, espessura de 2cm, largura até 15cm</t>
  </si>
  <si>
    <t>Emassamento de parede interna com massa corrida à base de pva</t>
  </si>
  <si>
    <t>Pintura com tinta látex acrílico / pva</t>
  </si>
  <si>
    <t>Pintura com tinta látex pva ou acrílico, com três demãos, sem massa corrida</t>
  </si>
  <si>
    <t>Emassamento de laje / forro com massa corrida PVA</t>
  </si>
  <si>
    <t>Pintura com tinta esmalte sintético em corrimão e tubulações</t>
  </si>
  <si>
    <t>Pintura com tinta acrílica símbolo internacional para demarcação de área reservada a deficientes físicos</t>
  </si>
  <si>
    <t>Pintura com tinta acrílica faixa lateral no piso na cor amarela para a área reservada a deficientes físicos</t>
  </si>
  <si>
    <t>ESQUADRIAS DE FERRO E MADEIRA</t>
  </si>
  <si>
    <t>PINTURAS</t>
  </si>
  <si>
    <t>Placa em chapa metálica em braille para corrimãos de rampa e escadas indicando número do pavimento conforme NBR 9050/2015</t>
  </si>
  <si>
    <t>Placa de estacionamento em chapa metálica 50x70cm - csg</t>
  </si>
  <si>
    <t>Limpeza permanente de obra - área interna ou externa</t>
  </si>
  <si>
    <t>Limpeza final de obra - área interna ou externa</t>
  </si>
  <si>
    <t>Limpeza e lavagem de passeio público</t>
  </si>
  <si>
    <t>2.8</t>
  </si>
  <si>
    <t>2.9</t>
  </si>
  <si>
    <t>2.10</t>
  </si>
  <si>
    <t>2.11</t>
  </si>
  <si>
    <t>Forma em chapa compensada</t>
  </si>
  <si>
    <t>Aço CA-50</t>
  </si>
  <si>
    <t>Pintura cor branco gelo - tinta Suvinil látex premium fosco aveludado</t>
  </si>
  <si>
    <t>1.1</t>
  </si>
  <si>
    <t>1.2</t>
  </si>
  <si>
    <t>1.3</t>
  </si>
  <si>
    <t>1.4</t>
  </si>
  <si>
    <t>1.5</t>
  </si>
  <si>
    <t>1.6</t>
  </si>
  <si>
    <t>2.1.1</t>
  </si>
  <si>
    <t>2.1.2</t>
  </si>
  <si>
    <t>2.1.3</t>
  </si>
  <si>
    <t>2.1.4</t>
  </si>
  <si>
    <t>2.1.5</t>
  </si>
  <si>
    <t>2.1.6</t>
  </si>
  <si>
    <t>2.1.7</t>
  </si>
  <si>
    <t>2.1.8</t>
  </si>
  <si>
    <t>2.1.9</t>
  </si>
  <si>
    <t>2.1.10</t>
  </si>
  <si>
    <t>2.1.11</t>
  </si>
  <si>
    <t>2.1.12</t>
  </si>
  <si>
    <t>2.1.13</t>
  </si>
  <si>
    <t>2.2.1</t>
  </si>
  <si>
    <t>2.2.2</t>
  </si>
  <si>
    <t>2.2.3</t>
  </si>
  <si>
    <t>2.2.4</t>
  </si>
  <si>
    <t>2.2.5</t>
  </si>
  <si>
    <t>2.2.6</t>
  </si>
  <si>
    <t>2.2.7</t>
  </si>
  <si>
    <t>2.2.8</t>
  </si>
  <si>
    <t>2.2.9</t>
  </si>
  <si>
    <t>2.3.1</t>
  </si>
  <si>
    <t>2.3.2</t>
  </si>
  <si>
    <t>2.3.3</t>
  </si>
  <si>
    <t>2.4.1</t>
  </si>
  <si>
    <t>2.4.2</t>
  </si>
  <si>
    <t>2.4.3</t>
  </si>
  <si>
    <t>2.4.4</t>
  </si>
  <si>
    <t>2.4.5</t>
  </si>
  <si>
    <t>2.5.1</t>
  </si>
  <si>
    <t>2.5.2</t>
  </si>
  <si>
    <t>2.5.3</t>
  </si>
  <si>
    <t>2.5.4</t>
  </si>
  <si>
    <t>2.5.5</t>
  </si>
  <si>
    <t>2.5.6</t>
  </si>
  <si>
    <t>2.5.7</t>
  </si>
  <si>
    <t>2.5.8</t>
  </si>
  <si>
    <t>2.5.9</t>
  </si>
  <si>
    <t>2.5.10</t>
  </si>
  <si>
    <t>2.5.11</t>
  </si>
  <si>
    <t>2.5.12</t>
  </si>
  <si>
    <t>2.5.13</t>
  </si>
  <si>
    <t>2.6.1</t>
  </si>
  <si>
    <t>2.6.2</t>
  </si>
  <si>
    <t>2.6.3</t>
  </si>
  <si>
    <t>2.6.4</t>
  </si>
  <si>
    <t>2.6.5</t>
  </si>
  <si>
    <t>2.6.6</t>
  </si>
  <si>
    <t>2.6.7</t>
  </si>
  <si>
    <t>2.6.8</t>
  </si>
  <si>
    <t>2.7.1</t>
  </si>
  <si>
    <t>2.7.2</t>
  </si>
  <si>
    <t>2.7.3</t>
  </si>
  <si>
    <t>2.7.4</t>
  </si>
  <si>
    <t>2.7.5</t>
  </si>
  <si>
    <t>2.7.6</t>
  </si>
  <si>
    <t>2.7.7</t>
  </si>
  <si>
    <t>2.7.8</t>
  </si>
  <si>
    <t>2.8.1</t>
  </si>
  <si>
    <t>2.8.2</t>
  </si>
  <si>
    <t>2.8.3</t>
  </si>
  <si>
    <t>2.8.4</t>
  </si>
  <si>
    <t>2.8.5</t>
  </si>
  <si>
    <t>2.8.6</t>
  </si>
  <si>
    <t>2.9.1</t>
  </si>
  <si>
    <t>2.9.2</t>
  </si>
  <si>
    <t>2.9.3</t>
  </si>
  <si>
    <t>2.9.4</t>
  </si>
  <si>
    <t>2.9.5</t>
  </si>
  <si>
    <t>2.9.6</t>
  </si>
  <si>
    <t>2.9.7</t>
  </si>
  <si>
    <t>2.10.1</t>
  </si>
  <si>
    <t>2.10.2</t>
  </si>
  <si>
    <t>2.10.3</t>
  </si>
  <si>
    <t>2.10.4</t>
  </si>
  <si>
    <t>2.10.5</t>
  </si>
  <si>
    <t>2.10.6</t>
  </si>
  <si>
    <t>2.10.7</t>
  </si>
  <si>
    <t>2.10.8</t>
  </si>
  <si>
    <t>2.10.9</t>
  </si>
  <si>
    <t>2.10.10</t>
  </si>
  <si>
    <t>2.10.11</t>
  </si>
  <si>
    <t>2.10.12</t>
  </si>
  <si>
    <t>2.10.13</t>
  </si>
  <si>
    <t>2.10.14</t>
  </si>
  <si>
    <t>2.10.15</t>
  </si>
  <si>
    <t>2.10.16</t>
  </si>
  <si>
    <t>2.11.1</t>
  </si>
  <si>
    <t>2.11.2</t>
  </si>
  <si>
    <t>5.1</t>
  </si>
  <si>
    <t>5.2</t>
  </si>
  <si>
    <t>5.3</t>
  </si>
  <si>
    <t>5.4</t>
  </si>
  <si>
    <t>Demolição de contrapiso, piso cimentado ou revestido com pedra, com bota fora</t>
  </si>
  <si>
    <t>EQUIPAMENTOS</t>
  </si>
  <si>
    <t>DIVERSOS E OMISSOS</t>
  </si>
  <si>
    <t>Lona plástica para cobrimento de acessórios</t>
  </si>
  <si>
    <t>Remoção de demarcação de piso, no estacionamento</t>
  </si>
  <si>
    <t>Piso podotátil alerta, argamassado, em placas de 25x25cm, e=7mm - áreas externas (calçada e escada de acesso principal) - cor amarelo.</t>
  </si>
  <si>
    <t>Piso podotátil direcional, argamassado, em placas de 25x25cm, e=7mm - áreas externas (calçada e acessos estacionamentos) - cor amarelo.</t>
  </si>
  <si>
    <t>Piso podotátil alerta, de borracha, placas 25x25cm, e=5mm - áreas internas. Fabricantes: Daud, Zanin, Andaluz - cor amarelo.</t>
  </si>
  <si>
    <t>Piso podotátil direcional, de borracha, placas 25x25cm, e=5mm - áreas internas. Fabricantes: Daud, Zanin, Andaluz - cor amarelo.</t>
  </si>
  <si>
    <t>Kit de bacia com caixa acoplada com acionamento lateral, assento PP Softclose® e itens de instalação - Celite - branco brilho - cód. 1317230013300</t>
  </si>
  <si>
    <t>Bacia para caixa acoplada Celite - Like - cód. 1643550010300</t>
  </si>
  <si>
    <t>Caixa acoplada com acionamento lateral Ecoflush® 3/6l - Celite - cód. 1645100015300</t>
  </si>
  <si>
    <t>Assento original PP Softclose® com Quick Release® Celite - cód. 9209880010300</t>
  </si>
  <si>
    <t>Kit de mictório com válvula de acionamento e itens de instalação Celite - cód. 1087240010300</t>
  </si>
  <si>
    <t>Lavatório semi-encaixe quadrada com mesa para metal Celite - branco brilho - cód. 1730250013300 - 410x155x410mm (LxAxP)</t>
  </si>
  <si>
    <t>Lavatório para coluna Celite - linha Life - branco brilho - cód. 1980010011300 - 485x170x395mm (LxAxP)</t>
  </si>
  <si>
    <t>Coluna suspensa para lavatório Celite - cód. 1662020290300 - 200x200x295mm (LxAxP)</t>
  </si>
  <si>
    <t>Torneira para banheiro com regulador de tempo Pressmatic Deluxe Bacteria-Free Docol - cód. 00773838 (tempo deve ser regulado entre 1 e 20 segundos, conforme item 7.8.2 da NBR 9050/2020).</t>
  </si>
  <si>
    <t>Barra de apoio 40cm - Docol - cód. 00963316</t>
  </si>
  <si>
    <t>Barra de apoio 70cm - Docol - cód. 00963616</t>
  </si>
  <si>
    <t>Barra de apoio 80cm - Docol - cód. 00963716</t>
  </si>
  <si>
    <t>Prateleira Docol Idea - cód. 00612206</t>
  </si>
  <si>
    <t>Gancho - cabide Docol Idea - cód. 00585906</t>
  </si>
  <si>
    <t>Dispenser sabonete líquido: Premisse - linha Clean Velox - dispenser para sabonete líquido para ser usado com refil ou reservatório 800ml branco - cód. C19429</t>
  </si>
  <si>
    <t>Dispenser papel toalha - Premisse - linha Clean Velox - dispenser para papel toalha Interfolhas 2 ou 3 dobras - branco - cód. C19533</t>
  </si>
  <si>
    <t>Dispenser papel higiênico - Premisse - linha Clean Velox - dispenser para papel higiênico tipo rolão (300/500m) - branco cód. C19650</t>
  </si>
  <si>
    <t>Espelho - 0,50x0,90m - colado na parede, sem inclinação.</t>
  </si>
  <si>
    <t>Espelho corpo todo - 0,70x1,50m - colado na parede, sem inclinação.</t>
  </si>
  <si>
    <t>CVI 001 - Salas de aula, biblioteca, salão principal, copa. Comunicação visual fixada na parede, com braile e alto relevo. Ver detalhe 11 - A, folha 7/7</t>
  </si>
  <si>
    <t>CVI 002 - A - Sanitários femininos. Comunicação visual fixada na parede, com braile e alto relevo. Ver detalhe 11 - B, folha 7/7</t>
  </si>
  <si>
    <t>CVI 002 - B - Sanitários femininos. Comunicação visual fixada na porta, não deve conter informação tátil. Ver detalhe 11 - B, folha 7/7</t>
  </si>
  <si>
    <t>CVI 003 - A - Sanitários masculinos. Comunicação visual fixada na parede, com braile e alto relevo. Ver detalhe 11 - B, folha 7/7</t>
  </si>
  <si>
    <t>CVI 003 - B - Sanitários masculinos. Comunicação visual fixada na porta, não deve conter informação tátil. Ver detalhe 11 - B, folha 7/7</t>
  </si>
  <si>
    <t>CVI 004 - A - Sanitário unissex. Comunicação visual fixada na parede, com braile e alto relevo. Ver detalhe 11 - B, folha 7/7</t>
  </si>
  <si>
    <t>CVI 004 - B - Sanitário unissex. Comunicação visual fixada na porta, não deve conter informação tátil. Ver detalhe 11 - B, folha 7/7</t>
  </si>
  <si>
    <t>CVI 005 - A - Sanitários femininos PCR. Comunicação visual fixada na parede, com braile e alto relevo. Ver detalhe 11 - D, folha 7/7</t>
  </si>
  <si>
    <t>CVI 005 - B - Sanitários femininos PCR. Comunicação visual fixada na porta, não deve conter informação tátil. Ver detalhe 11 - D, folha 7/7</t>
  </si>
  <si>
    <t>CVI 006 - A - Sanitários masculinos PCR. Comunicação visual fixada na parede, com braile e alto relevo. Ver detalhe 11 - D, folha 7/7</t>
  </si>
  <si>
    <t>CVI 006 - B - Sanitários masculinos PCR. Comunicação visual fixada na porta, não deve conter informação tátil. Ver detalhe 11 - D, folha 7/7</t>
  </si>
  <si>
    <t>SIA - Símbolo Internacional de Acesso 12x12cm. Altura de instalação: 1,30m (pela parte inferior)</t>
  </si>
  <si>
    <t>Mapa tátil - Deverá ser desenvolvido por empresa especializada.</t>
  </si>
  <si>
    <t>Adesivos fotoluminescentes, nas pisadas e espelhos, em atendimento a NBR 9050/2020</t>
  </si>
  <si>
    <t>Bebedouro acessível Life em inox com 2 torneiras - cód. 100 - fornecedor: Cânovas Bebedouros.</t>
  </si>
  <si>
    <t>kg</t>
  </si>
  <si>
    <t>m</t>
  </si>
  <si>
    <t>m2</t>
  </si>
  <si>
    <t>m3</t>
  </si>
  <si>
    <t>und</t>
  </si>
  <si>
    <t>Substituição das janelas acima dos mictórios e lavatórios para a instalação de barras de apoio (conforme padrão existente)</t>
  </si>
  <si>
    <t>2.4.6</t>
  </si>
  <si>
    <t>2.4.7</t>
  </si>
  <si>
    <t>2.4.8</t>
  </si>
  <si>
    <t>2.4.9</t>
  </si>
  <si>
    <t>Porta de madeira com visor (conforme padrão existente) - 0,82 x 2,10m - cor branca</t>
  </si>
  <si>
    <t>Porta de madeira - 0,82 x 2,10m - cor branca</t>
  </si>
  <si>
    <t>Porta de madeira - 0,92 x 2,10m - cor branca - fechadura interna para sanitário. Instalação de barra de apoio e chapa metálica pelo lado externo, para atendimento a NBR 9050/2020, itens 4.6.8 e 6.11.2.7. (det. 11 C e D - folha 07/07)</t>
  </si>
  <si>
    <t>Porta de madeira - 0,60x1,60m - revestimento melamínico cinza sagrado - fechadura interna para cabines de sanitário.</t>
  </si>
  <si>
    <t>Porta de ferro e vidro - 0,92 x 2,10m - pintura será definida pelo projeto de estudo de cores. (det. 14 - folha 07/07).</t>
  </si>
  <si>
    <t>Inversão do sentido de abertura de portas e pintura na cor branca</t>
  </si>
  <si>
    <t>Barra de apoio em L 70x70cm Docol - cod. 00963816</t>
  </si>
  <si>
    <t>Barra de apoio fixa em U 25x24cm - Docol - cod. 00974916</t>
  </si>
  <si>
    <t>2.6.9</t>
  </si>
  <si>
    <t>Pintura com tinta acrílica para demarcação de área reservada a idoso</t>
  </si>
  <si>
    <t>4.1</t>
  </si>
  <si>
    <t>DEMOLIÇÕES, RECOMPOSIÇÕES E ENCHIMENTOS</t>
  </si>
  <si>
    <t>4.1.1</t>
  </si>
  <si>
    <t>4.1.2</t>
  </si>
  <si>
    <t>Execução de rasgo em alvenaria para embutir tubulação, com bota fora</t>
  </si>
  <si>
    <t>4.1.3</t>
  </si>
  <si>
    <t>Execução de rasgo no piso para passagem de tubulação, com bota fora</t>
  </si>
  <si>
    <t>4.1.4</t>
  </si>
  <si>
    <t>Furo em laje, para atravessar a tubulação de esgoto e ventilação</t>
  </si>
  <si>
    <t>4.1.5</t>
  </si>
  <si>
    <t>4.1.6</t>
  </si>
  <si>
    <t>4.1.7</t>
  </si>
  <si>
    <t>4.1.8</t>
  </si>
  <si>
    <t>4.1.9</t>
  </si>
  <si>
    <t>4.1.10</t>
  </si>
  <si>
    <t>Enchimento de rasgo em alvenaria com argamassa mista de cal hidratada e areia sem peneirar traço 1:4 com adição de 150 kg de cimento, para tubulação ø 15 mm (1/2") a 25 mm (1") </t>
  </si>
  <si>
    <t>4.1.11</t>
  </si>
  <si>
    <t>Enchimento de rasgo em alvenaria com argamassa mista de cal hidratada e areia sem peneirar traço 1:4 com adição de 150 kg de cimento, para tubulação ø 32 mm (1 1/4") a 50 mm (2") </t>
  </si>
  <si>
    <t>4.2</t>
  </si>
  <si>
    <t>ÁGUA FRIA</t>
  </si>
  <si>
    <t>4.2.1</t>
  </si>
  <si>
    <t>Tubo de pvc soldável, com conexões acessórios ø 20 mm (3/4")</t>
  </si>
  <si>
    <t>4.2.2</t>
  </si>
  <si>
    <t xml:space="preserve">Tubo de pvc soldável, com conexões acessórios ø 25 mm (1") </t>
  </si>
  <si>
    <t>4.2.3</t>
  </si>
  <si>
    <t>Tubo de pvc soldável, com conexões acessórios ø 32 mm (1 1/4")</t>
  </si>
  <si>
    <t>4.2.4</t>
  </si>
  <si>
    <t>Registro de gaveta bruto ø 25 mm (1") - deca – ref. 1502 b </t>
  </si>
  <si>
    <t>4.3</t>
  </si>
  <si>
    <t>ESGOTO SANITÁRIO</t>
  </si>
  <si>
    <t>4.3.1</t>
  </si>
  <si>
    <t>Tubo de esgoto em pvc rígido dn=40mm - inclusive conexões e acessórios</t>
  </si>
  <si>
    <t>4.3.2</t>
  </si>
  <si>
    <t>Tubo de esgoto em pvc rígido dn=50mm - inclusive conexões</t>
  </si>
  <si>
    <t>4.3.3</t>
  </si>
  <si>
    <t>Tubo de esgoto em pvc rígido dn=100mm - inclusive conexões</t>
  </si>
  <si>
    <t>4.3.4</t>
  </si>
  <si>
    <t xml:space="preserve">Tubo de esgoto em pvc rígido dn=150mm - inclusive conexões soldáveis </t>
  </si>
  <si>
    <t>4.3.5</t>
  </si>
  <si>
    <t>Antiespuma - caixa e ralo - esgoto - MEP 100mm</t>
  </si>
  <si>
    <t>4.3.6</t>
  </si>
  <si>
    <t>Caixa de inspeção interligação completa - caixa e ralo - esgoto - MEP - DN 100</t>
  </si>
  <si>
    <t>4.3.7</t>
  </si>
  <si>
    <t>Caixa de inspeção interligação tigre - caixa e ralo - esgoto - MEP - DN 100</t>
  </si>
  <si>
    <t>4.3.8</t>
  </si>
  <si>
    <t>Caixa sifonada Montana - 100x100x50 completa e antiespuma - caixa e ralo - esgoto - MEP - corpo 100x100x40</t>
  </si>
  <si>
    <t>4.3.9</t>
  </si>
  <si>
    <t>Caixa sifonada Montana - 100x100x50 completa e antiespuma - caixa e ralo - esgoto - MEP - corpo 100x100x50</t>
  </si>
  <si>
    <t>4.3.10</t>
  </si>
  <si>
    <t>Prolongador - caixa de gordura e inspeção - esgoto - MEP - com entrada - corpo 350mm/tubo 100mm</t>
  </si>
  <si>
    <t>4.3.11</t>
  </si>
  <si>
    <t>Prolongador - caixa de gordura e inspeção - esgoto - MEP - com entrada - corpo 350mm</t>
  </si>
  <si>
    <t>4.4</t>
  </si>
  <si>
    <t>ÁGUAS PLUVIAIS</t>
  </si>
  <si>
    <t>4.4.1</t>
  </si>
  <si>
    <t>Tubo - água pluvial 250mm - inclusive conexões e acessórios</t>
  </si>
  <si>
    <t>4.4.2</t>
  </si>
  <si>
    <t>Grelha linear</t>
  </si>
  <si>
    <t>Miscelâneas (Diversos)</t>
  </si>
  <si>
    <t xml:space="preserve">LOCAL: </t>
  </si>
  <si>
    <t>CONSERVATÓRIO MUSICAL DE TATUÍ - UNIDADE 02 - SALAS DE AULAS</t>
  </si>
  <si>
    <t>CONFORTO ACUSTICO</t>
  </si>
  <si>
    <t>M2</t>
  </si>
  <si>
    <t>Pintura em paredes com tinta látex acrílico / pva</t>
  </si>
  <si>
    <t>Pintura em laje com tinta látex pva ou acrílico, com três demãos, sem massa corrida</t>
  </si>
  <si>
    <t>Emassamento de parede, laje / forro interno, com massa corrida PVA</t>
  </si>
  <si>
    <t>Restauro do taco de madeira, com substituição de peças, se necessário</t>
  </si>
  <si>
    <t>Rodapé Pau Marfim</t>
  </si>
  <si>
    <t>M</t>
  </si>
  <si>
    <t>Rodapé laminado Duraflor Jalapão Maxx m-02</t>
  </si>
  <si>
    <t>Piso Laminado Jalapão Duraflor com manta Durasilent - Durafloor</t>
  </si>
  <si>
    <t>Remoção de placas de fibra mineral</t>
  </si>
  <si>
    <t>Chapa dupla de drywall antichama, intertravada com montantes de madeira e camada de lã de vidro fixada na parede existente</t>
  </si>
  <si>
    <t>7.1</t>
  </si>
  <si>
    <t>7.1.1</t>
  </si>
  <si>
    <t>7.1.2</t>
  </si>
  <si>
    <t>FORRO ACÚSTICO EM GESSO ACARTONADO PADRÃO RF E=12,50mm - FORRO ACÚSTICO, COMPOSTO POR 2 CAMADAS DE PLACA DE GESSO ACARTONADO RF E=12,5MM, MIOLO EM 01 CAMADA DE MANTA DE LÃ DE VIDRO ENSACADA 20/50, ESTRUTURADO EM 01 CAMADA DE PERFIS METÁLICOS F530, FIXADOS JUNTO À LAJE POR CONJUNTO DE PENDURAIS PRÓPRIOS DO SISTEMA.</t>
  </si>
  <si>
    <t>FORRO SIMPLES EM GESSO ACARTONADO PADRÃO RF E=12,50mm - COMPOSTO POR 1 CAMADA DE PLACA DE GESSO ACARTONADO RF E=12,5MM, ESTRUTURADO EM 01 CAMADA DE PERFIS METÁLICOS CANALETA F530, FIXADOS JUNTO À LAJE POR CONJUNTO DE PENDURAIS PRÓPRIOS DO SISTEMA COM PERÍMETRO EM TABICA BRANCA.</t>
  </si>
  <si>
    <t>7.1.3</t>
  </si>
  <si>
    <t>FORRO  - REMOÇÕES</t>
  </si>
  <si>
    <t>7.2</t>
  </si>
  <si>
    <t>CAIXILHOS DE MADEIRA</t>
  </si>
  <si>
    <t>7.2.1</t>
  </si>
  <si>
    <t>PORTAS</t>
  </si>
  <si>
    <r>
      <rPr>
        <b/>
        <sz val="11"/>
        <color theme="1"/>
        <rFont val="Calibri"/>
        <family val="2"/>
        <scheme val="minor"/>
      </rPr>
      <t>PACU01</t>
    </r>
    <r>
      <rPr>
        <sz val="11"/>
        <color theme="1"/>
        <rFont val="Calibri"/>
        <family val="2"/>
        <scheme val="minor"/>
      </rPr>
      <t xml:space="preserve"> - PORTA DE GIRO - ISOLANTE ACÚSTICA FOLHA ÚNICA - RW35 - PORTA ISOLANTE ACÚSTICA EM MADEIRA MACIÇA, FOLHA ÚNICA, COM MIOLO COMPOSTO POR 02 CAMADAS DE MEMBRANAS DE
BORRACHA DE ALTA DENSIDADE, E 01 CAMADA LÃ DE VIDRO 12KG/M³, 02 VEDAÇÕES PERIMÉTRICAS CONSTITUIDAS POR BORRACHA SILICONIZADA E VEDAÇÃO INFERIOR COM SISTEMA DE TRAVA RETRÁTIL, VISOR 18mm ULTILAMINADO, SOLEIRA EM MADEIRA CHAPEADA EM CHAPA XADREX, MOLA AÉREA DORMA TS68 ,FERRAGENS COM DOBRADIÇAS LA FONTE 4 X 3" REFORÇADA COM ANEL E FECHADURA LA FONTE EXT. MODELO 515 - ST 70 RIFIE, ACABAMENTO DAS FOLHAS E BATENTES EM FÓRMICA PAU MARFIM M143 FIXAÇÃO DOS BATENTES COM PARAFUSOS, BUCHAS E ESPUMA DE POLIURETANO E ARREMATES COM GUARNIÇÕES EM MADEIRA OU MDF RU.</t>
    </r>
  </si>
  <si>
    <r>
      <rPr>
        <b/>
        <sz val="11"/>
        <color theme="1"/>
        <rFont val="Calibri"/>
        <family val="2"/>
        <scheme val="minor"/>
      </rPr>
      <t>PM01</t>
    </r>
    <r>
      <rPr>
        <sz val="11"/>
        <color theme="1"/>
        <rFont val="Calibri"/>
        <family val="2"/>
        <scheme val="minor"/>
      </rPr>
      <t xml:space="preserve"> - PORTA DE GIRO - FOLHA ÚNICA - PORTA SÓLIDA SARRAFEADA - FOLHA ÚNICA - CONSTITUÍDA POR FOLHA SÓLIDA 35MM ESPESSURA ACABAMENTO DAS FOLHAS E BATENTES EM PINTURA AUTOMOTIVA COR Á DEFINIR, FERRAGENS COM DOBRADIÇAS LA FONTE 4 X 3" REFORÇADA COM ANEL E FECHADURA LA FONTE EXT. MODELO 515 - ST 02 RIFIE ACABAMENTO PADRÃO CROMADO. FIXAÇÃO DOS BATENTES COM PARAFUSOS, BUCHAS E ESPUMA DE POLIURETANO E ARREMATES COM GUARNIÇÕES EM MADEIRA OU MDF RU.</t>
    </r>
  </si>
  <si>
    <t>ELEMENTOS ACÚSTICOS</t>
  </si>
  <si>
    <t>PINTURA</t>
  </si>
  <si>
    <t>PISOS</t>
  </si>
  <si>
    <t>TIPOLOGIA 05 - SALAS 14, 15, 16 E 17</t>
  </si>
  <si>
    <t>TIPOLOGIA 11 - SALA DE MÍDIA</t>
  </si>
  <si>
    <t>TÉRREO AUDITÓRIO</t>
  </si>
  <si>
    <t>TIPOLOGIA 01 - SALA DE AULA 01</t>
  </si>
  <si>
    <t>TIPOLOGIA 01 - SALA DE AULA 02</t>
  </si>
  <si>
    <t>1º PAVIMENTO - TIPOLOGIA 03 - SALA 10</t>
  </si>
  <si>
    <t>TIPOLOGIA 04 - SALAS 11, 12, 13, 18 E 22</t>
  </si>
  <si>
    <t>TIPOLOGIA 06 - SALAS 19 E 20</t>
  </si>
  <si>
    <t>SALA 21</t>
  </si>
  <si>
    <t>TIPOLOGIA 07 - SLAS 23, 24 E25</t>
  </si>
  <si>
    <t>REFORÇO ACÚSTICO EM GESSO ACARTONADO PADRÃO RF E=12,50mm - REFORÇO ACÚSTICO, COMPOSTO POR 2 CAMADAS DE PLACA DE GESSO ACARTONADO RF E=12,5MM, MIOLO EM 01 CAMADA DE MANTA DE LÃ DE VIDRO 36/50, ESTRUTURADO EM 01 CAMADA DE PERFIS MADEIRA 70MM E FIXADOS JUNTO À ALVENARIA EXISITENTE.</t>
  </si>
  <si>
    <t>TIPOLOGIA 02 - SALAS 07 Á 09</t>
  </si>
  <si>
    <t>SALA 04</t>
  </si>
  <si>
    <t>SALA 05</t>
  </si>
  <si>
    <t>SALA 06</t>
  </si>
  <si>
    <t>1º PAVIMENTO - TIPOLOGIA 3 - SALA 10</t>
  </si>
  <si>
    <t>TIPOLOGIA 06 - SALA 19 E 20</t>
  </si>
  <si>
    <t>TIPOLOGIA 07 - SALAS 23, 24 E 25</t>
  </si>
  <si>
    <r>
      <rPr>
        <b/>
        <sz val="11"/>
        <color theme="1"/>
        <rFont val="Calibri"/>
        <family val="2"/>
        <scheme val="minor"/>
      </rPr>
      <t>PDIF 1</t>
    </r>
    <r>
      <rPr>
        <sz val="11"/>
        <color theme="1"/>
        <rFont val="Calibri"/>
        <family val="2"/>
        <scheme val="minor"/>
      </rPr>
      <t xml:space="preserve"> - PAINEL DIFUSOR QRD E=230mm - DIFUSOR QRD EM MADEIRA E= 230mm, CONSTITUÍDO POR ESTRUTURA EM SARRAFOS DE MADEIRA MACIÇA (CEDRO ROSA), FECHAMENTO FRONTAL HARMÔNICO NA MESMA MADEIRA, BAIAS DIVISÓRIAS A CADA 120mm EM MDF 15mm PRENSADOS EM CEDRO
ROSA E FUNDO EM MDF 15mm, INSTALADOS DIRETAMENTE SOBRE A PAREDE POR SISTEMA DE FIXAÇÃO DOS PAINÉIS DE TECIDO(MACHO E FÊMEA) </t>
    </r>
  </si>
  <si>
    <r>
      <rPr>
        <b/>
        <sz val="11"/>
        <color theme="1"/>
        <rFont val="Calibri"/>
        <family val="2"/>
        <scheme val="minor"/>
      </rPr>
      <t>PDIF 2</t>
    </r>
    <r>
      <rPr>
        <sz val="11"/>
        <color theme="1"/>
        <rFont val="Calibri"/>
        <family val="2"/>
        <scheme val="minor"/>
      </rPr>
      <t xml:space="preserve"> - PAINEL DIFUSOR QRD E=230mm - DIFUSOR QRD EM MADEIRA E= 230mm, CONSTITUÍDO POR ESTRUTURA EM SARRAFOS DE MADEIRA MACIÇA (CEDRO ROSA), FECHAMENTO FRONTAL HARMÔNICO NA MESMA MADEIRA, BAIAS DIVISÓRIAS A CADA 26mm EM MDF 15mm PRENSADOS EM CEDRO
ROSA E FUNDO EM MDF 15mm, INSTALADOS DIRETAMENTE SOBRE A PAREDE POR SISTEMA DE FIXAÇÃO DOS PAINÉIS DE TECIDO (MACHO E FÊMEA)</t>
    </r>
  </si>
  <si>
    <r>
      <rPr>
        <b/>
        <sz val="11"/>
        <color theme="1"/>
        <rFont val="Calibri"/>
        <family val="2"/>
        <scheme val="minor"/>
      </rPr>
      <t>PAB 01</t>
    </r>
    <r>
      <rPr>
        <sz val="11"/>
        <color theme="1"/>
        <rFont val="Calibri"/>
        <family val="2"/>
        <scheme val="minor"/>
      </rPr>
      <t xml:space="preserve"> - REVESTIMENTOS DE ABSORÇÃO EM PAINEL DE TECIDO E=100mm - REVESTIMENTOS DE ABSORÇÃO SONORA EM TECIDO E= 100mm, CONSTITUÍDO POR ESTRUTURA EM SARRAFOS DE MADEIRA MACIÇA, MIOLO EM 02 CAMADAS DE LÃ DE VIDRO E=50mm 80KG/M³, FECHAMENTO COM CHAPA DE MDF 3mm E ACABAMENTO FINAL EM TECIDO FONOABSORVENTE MODELO CREATIVE DA LADY COR Á DEFINIR COM MOLDURA EM MDF FORMICADO PAU MARFIM M143, SENDO OS MESMOS INSTALADOS DIRETAMENTE SOBRE A PAREDE POR SISTEMA DE FIXAÇÃO PROPRIO.</t>
    </r>
  </si>
  <si>
    <r>
      <rPr>
        <b/>
        <sz val="11"/>
        <color theme="1"/>
        <rFont val="Calibri"/>
        <family val="2"/>
        <scheme val="minor"/>
      </rPr>
      <t>PAB 04 - REVESTIMENTOS DE ABSORÇÃO EM PAINEL DE TECIDO E=100mm</t>
    </r>
    <r>
      <rPr>
        <sz val="11"/>
        <color theme="1"/>
        <rFont val="Calibri"/>
        <family val="2"/>
        <scheme val="minor"/>
      </rPr>
      <t xml:space="preserve"> - REVESTIMENTOS DE ABSORÇÃO SONORA EM TECIDO E= 100mm, CONSTITUÍDO POR ESTRUTURA EM SARRAFOS DE MADEIRA MACIÇA , MIOLO EM 02 CAMADAS DE LÃ DE VIDRO E=50mm 80KG/M³, FECHAMENTO COM CHAPA DE MDF 3mm E ACABAMENTO FINAL EM TECIDO FONOABSORVENTE MODELO CREATIVE DA LADY COR Á DEFINIR COM MOLDURA EM MDF FORMICADO PAU MARFIM M143, SENDO OS MESMOS INSTALADOS DIRETAMENTE SOBRE A PAREDE POR SISTEMA DE FIXAÇÃO PROPRIO.</t>
    </r>
  </si>
  <si>
    <r>
      <rPr>
        <b/>
        <sz val="11"/>
        <color theme="1"/>
        <rFont val="Calibri"/>
        <family val="2"/>
        <scheme val="minor"/>
      </rPr>
      <t>PAB 03 - REVESTIMENTOS DE ABSORÇÃO EM PAINEL DE TECIDO COM RIPADO</t>
    </r>
    <r>
      <rPr>
        <sz val="11"/>
        <color theme="1"/>
        <rFont val="Calibri"/>
        <family val="2"/>
        <scheme val="minor"/>
      </rPr>
      <t xml:space="preserve"> - REVESTIMENTOS DE ABSORÇÃO SONORA EM TECIDO E= 100mm, CONSTITUÍDO POR ESTRUTURA EM SARRAFOS DE MADEIRA MACIÇA , MIOLO EM 02 CAMADAS DE LÃ DE VIDRO E=50mm 80KG/M³, FECHAMENTO COM CHAPA DE MDF 3mm E ACABAMENTO FINAL EM TECIDO FONOABSORVENTE MODELO CREATIVE DA LADY COR Á DEFINIR COM MOLDURA EM MDF FORMICADO PAU MARFIM M143, SENDO OS MESMOS INSTALADOS DIRETAMENTE SOBRE A PAREDE POR SISTEMA DE FIXAÇÃO PROPRIO.</t>
    </r>
  </si>
  <si>
    <r>
      <rPr>
        <b/>
        <sz val="11"/>
        <color theme="1"/>
        <rFont val="Calibri"/>
        <family val="2"/>
        <scheme val="minor"/>
      </rPr>
      <t>PAB 02 - REVESTIMENTOS DE ABSORÇÃO EM PAINEL DE TECIDO E=100mm</t>
    </r>
    <r>
      <rPr>
        <sz val="11"/>
        <color theme="1"/>
        <rFont val="Calibri"/>
        <family val="2"/>
        <scheme val="minor"/>
      </rPr>
      <t xml:space="preserve"> - REVESTIMENTOS DE ABSORÇÃO SONORA EM TECIDO E= 100mm, CONSTITUÍDO POR ESTRUTURA EM SARRAFOS DE MADEIRA MACIÇA, MIOLO EM 02 CAMADAS DE LÃ DE VIDRO E=50mm 80KG/M³, FECHAMENTO COM CHAPA DE MDF 3mm E ACABAMENTO FINAL EM TECIDO FONOABSORVENTE MODELO CREATIVE DA LADY COR Á DEFINIR COM MOLDURA EM MDF FORMICADO PAU MARFIM M143, SENDO OS MESMOS INSTALADOS DIRETAMENTE SOBRE A PAREDE POR SISTEMA DE FIXAÇÃO PROPRIO.</t>
    </r>
  </si>
  <si>
    <r>
      <rPr>
        <b/>
        <sz val="11"/>
        <color theme="1"/>
        <rFont val="Calibri"/>
        <family val="2"/>
        <scheme val="minor"/>
      </rPr>
      <t>REF01 - PAINEL REFLETOR TRIANGULAR</t>
    </r>
    <r>
      <rPr>
        <sz val="11"/>
        <color theme="1"/>
        <rFont val="Calibri"/>
        <family val="2"/>
        <scheme val="minor"/>
      </rPr>
      <t xml:space="preserve"> - PAINEL REFLETOR DE MADEIRA TRIANGULAR, CONSTITUÍDO POR BASE DE MDF 15 COM ESTRUTURA MONTADA DE FORMA TRIANGULAR UITLIZANDO MDF 30, ACABAMENTO FÓRMICA BRANCA, INSTALADO NA PAREDE POR SISTEMA DE FIXAÇÃO PROPRIO.</t>
    </r>
  </si>
  <si>
    <t>Remoção de carpete/forração e placas de madeira com regularização do local</t>
  </si>
  <si>
    <t>SALAS 26 A 29</t>
  </si>
  <si>
    <t>SETOR PIANOS - SALAS 7, 8, 9, 10 E 12</t>
  </si>
  <si>
    <t>TIPOLOGIA 03 - SALAS 01 A 06</t>
  </si>
  <si>
    <t>3.1</t>
  </si>
  <si>
    <t>3.2.1</t>
  </si>
  <si>
    <t>3.2</t>
  </si>
  <si>
    <t>Limpeza e regularização de áreas para ajardinamento</t>
  </si>
  <si>
    <t>Terra vegetal para área gramada </t>
  </si>
  <si>
    <t>Plantio de grama batatais em placas de 40 x 40 cm</t>
  </si>
  <si>
    <t>3.2.2</t>
  </si>
  <si>
    <t>CONDUTORES</t>
  </si>
  <si>
    <t>Cabo de cobre, flexível, encordoamento classe 5, isolação e cobertura em PVC antichama, 0,6/1kV-70ºC, conforme normas NBR NM 280 e NBR 7288 - Seção 150mm2</t>
  </si>
  <si>
    <t>Cabo de cobre, flexível, encordoamento classe 5, isolação e cobertura em PVC antichama, 0,6/1kV-70ºC, conforme normas NBR NM 280 e NBR 7288 - Seção 120mm2</t>
  </si>
  <si>
    <t>Cabo de cobre, flexível, encordoamento classe 5, isolação e cobertura em PVC antichama, 0,6/1kV-70ºC, conforme normas NBR NM 280 e NBR 7288 - Seção 95mm2</t>
  </si>
  <si>
    <t>Cabo de cobre, flexível, encordoamento classe 5, isolação e cobertura em PVC antichama, 0,6/1kV-70ºC, conforme normas NBR NM 280 e NBR 7288 - Seção 25mm2</t>
  </si>
  <si>
    <t>Cabo de cobre, flexível, encordoamento classe 5, isolação e cobertura em PVC antichama, 0,6/1kV-70ºC, conforme normas NBR NM 280 e NBR 7288 - Seção 16mm2</t>
  </si>
  <si>
    <t>Cabo de cobre, flexível, encordoamento classe 5, isolação e cobertura em PVC antichama, 0,6/1kV-70ºC, conforme normas NBR NM 280 e NBR 7288 - Seção 6mm2</t>
  </si>
  <si>
    <t>3.2.3</t>
  </si>
  <si>
    <t>ELETRODUTOS</t>
  </si>
  <si>
    <t>Eletroduto de aço galvanizado a fogo, conforme norma NBR 5597 e acessórios - DN 40</t>
  </si>
  <si>
    <t>Eletroduto de aço galvanizado a fogo, conforme norma NBR 5597 e acessórios - DN 32</t>
  </si>
  <si>
    <t>3.2.4</t>
  </si>
  <si>
    <t>CAIXAS DE PASSAGEM</t>
  </si>
  <si>
    <t>De concreto, moldadas no local, conforme projeto, de 80x80cm</t>
  </si>
  <si>
    <t>3.2.5</t>
  </si>
  <si>
    <t>3.2.5.1</t>
  </si>
  <si>
    <t>3.2.6</t>
  </si>
  <si>
    <t>3.2.7</t>
  </si>
  <si>
    <t>QUADROS DE DSTRIBUIÇÃO</t>
  </si>
  <si>
    <t>3.3</t>
  </si>
  <si>
    <t>LUMINOTÉCNICA</t>
  </si>
  <si>
    <t>3.3.1</t>
  </si>
  <si>
    <t>Calha Fluorescente de Sobrepor | FNCF1124AL4 |RETANGULAR - Refletor para 2 lâmpadas tubular LED T8 18/20/22W</t>
  </si>
  <si>
    <t>3.3.2</t>
  </si>
  <si>
    <t>3.3.3</t>
  </si>
  <si>
    <t>Calha Fluorescente de Sobrepor | FNCF1124AL4 | QUADRADA - Refletor para 2 lâmpadas tubular LED T8 18/20/22W</t>
  </si>
  <si>
    <t>3.3.4</t>
  </si>
  <si>
    <t>3.3.5</t>
  </si>
  <si>
    <t>Calha Fluorescente de Sobrepor | FNCF1119AL2 - Luminária para 2 lâmpadas tubular LED T8 18/20/22W</t>
  </si>
  <si>
    <t>3.3.6</t>
  </si>
  <si>
    <t>Calha Fluorescente de Embutir | FNCF1105ÇA11 Luminária para 4 lâmpadas fluorescente tubular T8 32/40W</t>
  </si>
  <si>
    <t>Luminária Decorativa | FND570AL2 Luminária para 2 lâmpadas
fluorescente compacta eletrônica E‐ 27 até 23W</t>
  </si>
  <si>
    <t>Luminária Pública Decorativa | FNPD203ALP3 luminária em alumínio, soquete E‐27 para lâmpada fluorescente compacta eletrônica até 30w.</t>
  </si>
  <si>
    <t>Suporte Padrão |FNS2L60,3MM1 suporte padrão em aço galvanizado a fogo para 2 luminária com encaixe de 60,3mm para poste com topo de 60,3mm.</t>
  </si>
  <si>
    <t>Luminária pendente decorativa</t>
  </si>
  <si>
    <t>Luminária Decorativa | FNPA1002CDM1 para lâmpada PAR30 vapor metálico de 35/70W</t>
  </si>
  <si>
    <t>Luminária pendente comercial decorativa | FND941AL1 soquete E‐27, para 1 lâmpada compacta eletrônica de 40W</t>
  </si>
  <si>
    <t>3.4</t>
  </si>
  <si>
    <t>3.4.1</t>
  </si>
  <si>
    <t>Cordoalha de aço galvanizado a fogo Ø7/16" - 80mm²</t>
  </si>
  <si>
    <t>3.4.2</t>
  </si>
  <si>
    <t>Cabo de cobre isolado, 50mm², 750V, 70ºC</t>
  </si>
  <si>
    <t>3.4.3</t>
  </si>
  <si>
    <t>Barra chata de aço galvanizado a fogo, com furos Ø7mm, de 7/8" x 1/8" x 3m</t>
  </si>
  <si>
    <t>br</t>
  </si>
  <si>
    <t>3.4.4</t>
  </si>
  <si>
    <t>Curva vertical de barra chata de aço galvanizado a fogo, com furos Ø7mm, de 7/8" x 1/8" x 300mm</t>
  </si>
  <si>
    <t>3.4.5</t>
  </si>
  <si>
    <t>Curva horizontal de barra chata de aço galvanizado a fogo, com furos Ø7mm, de 7/8" x 1/8" x 300mm</t>
  </si>
  <si>
    <t>3.4.6</t>
  </si>
  <si>
    <t xml:space="preserve">Grampo plano tipo "X", em aço galvanizado a fogo, com 4 parafusos, porcas e arruelas em aço inox, para união ou derivação de barra chata de aço galvanizado a fogo </t>
  </si>
  <si>
    <t>Mastro em tubo de aço galvanizado a fogo, NBR 5880, classe média, Ø2", h=4m, com suporte de fixação, braçadeiras e base de fixação em aço galvanizado a fogo, com captor franklin em aço inox Ø3/4"</t>
  </si>
  <si>
    <t>Mini captor em aço galvanizado a fogo, de fixação horizontal, h=60cm, Ø10mm</t>
  </si>
  <si>
    <t xml:space="preserve">Eletroduto de PVC rígido, DN60, em barras de 3m </t>
  </si>
  <si>
    <t xml:space="preserve">Condulete de PCV, tipo C, com tampa cega </t>
  </si>
  <si>
    <t xml:space="preserve">Conector de medição, em latão, com 4 parafusos, para cabos de aço galvanizado a fogo de 80mm² </t>
  </si>
  <si>
    <t>Braçadeira de PCV, tipo "D" cunha, DN60</t>
  </si>
  <si>
    <t>Placa de aviso de alerta, instalada junto às descidas de SPDA, em acrílico, resistente à intempéries</t>
  </si>
  <si>
    <t>Conector terminal de compressão, em broze estanhado, 1 furo, para cabo de aço de 80mm²</t>
  </si>
  <si>
    <t xml:space="preserve">Soldas exotérmicas variadas, incluso moldes, cartuchos e ignitores </t>
  </si>
  <si>
    <t>Recomposicao de local, onde for necessario a abertura de vala para malha de aterramento</t>
  </si>
  <si>
    <t>Fornecimento de laudo de continuidade, juntamento de ART</t>
  </si>
  <si>
    <t>3.5</t>
  </si>
  <si>
    <t>3.5.1</t>
  </si>
  <si>
    <t>Quadro elétrico QD-EL (os equipamentos a seguir são para 1 quadro)</t>
  </si>
  <si>
    <t>3.5.2</t>
  </si>
  <si>
    <t>Luminária para iluminação de emergência, conforme memorial descritivo</t>
  </si>
  <si>
    <t>Luminária blindada pra caixa do elevador, conforme memorlal descriivo</t>
  </si>
  <si>
    <t xml:space="preserve">Tomada 2P+T, 20A/250V </t>
  </si>
  <si>
    <t xml:space="preserve">Interruptor bipolar 10A/250V </t>
  </si>
  <si>
    <t xml:space="preserve">Caixa de embutir, 4"x2", de PVC, cor amarelo </t>
  </si>
  <si>
    <t>Cabo de cobre, isolação em PVC, 750V-70ºC, 2,5mm²</t>
  </si>
  <si>
    <t>Ventilador exaustor ventokit in line 80 conjunto completo</t>
  </si>
  <si>
    <t>Dispositivo de alarme de emergência nos sanitários PCR, conforme item 4.6.7 da NBR 9050/2020.</t>
  </si>
  <si>
    <t>Caixa de embutir, 4"x4", de PVC, cor amarelo</t>
  </si>
  <si>
    <t xml:space="preserve">Eletroduto de PEAD, cor preta, seção circular, corrugação helicoidal, flexível e impermeável, conforme norma NBR 15715 e acessórios - DN 100 </t>
  </si>
  <si>
    <t>Eletroduto de PEAD, cor preta, seção circular, corrugação helicoidal, flexível e impermeável, conforme norma NBR 15715 e acessórios - DN 25</t>
  </si>
  <si>
    <t>Eletroduto de aço galvanizado a fogo, conforme norma NBR 5597 e acessórios - DN 110</t>
  </si>
  <si>
    <t>Eletroduto de aço galvanizado a fogo, conforme norma NBR 5597 e acessórios - DN 25</t>
  </si>
  <si>
    <t>Conduletes de alumínio fundido, diversos diâmetros nominais</t>
  </si>
  <si>
    <t>QUADRO GERAL QGBT</t>
  </si>
  <si>
    <t xml:space="preserve">Quadro geral (QGBT), de sobrepor, conforme esquema unifilar na folha E-02 e conforme Memorial Descritivo constante no arquivo 22755_MD_ELE_UN2 </t>
  </si>
  <si>
    <t>QD-1 - Quadro para instalação de embutir, conforme esquema unifilar geral na folha E-03 e conforme Memorial Descritivo constante no arquivo 22755_MD_ELE_UN2</t>
  </si>
  <si>
    <t>QD-5 - Quadro para instalação de embutir, conforme esquema unifilar geral na folha E-03 e conforme Memorial Descritivo constante no arquivo 22755_MD_ELE_UN2</t>
  </si>
  <si>
    <t>QD-6 - Quadro para instalação de embutir, conforme esquema unifilar geral na folha E-03 e conforme Memorial Descritivo constante no arquivo 22755_MD_ELE_UN2</t>
  </si>
  <si>
    <t>QD-7 - Quadro para instalação de embutir, conforme esquema unifilar geral na folha E-03 e conforme Memorial Descritivo constante no arquivo 22755_MD_ELE_UN2</t>
  </si>
  <si>
    <t>QD-8 - Quadro para instalação de embutir, conforme esquema unifilar geral na folha E-03 e conforme Memorial Descritivo constante no arquivo 22755_MD_ELE_UN2</t>
  </si>
  <si>
    <t>QD-AC1 - Quadro para instalação de embutir, conforme esquema unifilar geral na folha E-03 e conforme Memorial Descritivo constante no arquivo 22755_MD_ELE_UN2</t>
  </si>
  <si>
    <t>QD-AC2 - Quadro para instalação de embutir, conforme esquema unifilar geral na folha E-03 e conforme Memorial Descritivo constante no arquivo 22755_MD_ELE_UN2</t>
  </si>
  <si>
    <t>QD-PL - Quadro para instalação de embutir, conforme esquema unifilar geral na folha E-03 e conforme Memorial Descritivo constante no arquivo 22755_MD_ELE_UN2</t>
  </si>
  <si>
    <t>QF-B - Quadro para instalação de embutir, conforme esquema unifilar geral na folha E-03 e conforme Memorial Descritivo constante no arquivo 22755_MD_ELE_UN1</t>
  </si>
  <si>
    <t>QF-BI - Quadro para instalação de embutir, conforme esquema unifilar geral na folha E-03 e conforme Memorial Descritivo constante no arquivo 22755_MD_ELE_UN2</t>
  </si>
  <si>
    <t>ENTRADA DE ENERGIA</t>
  </si>
  <si>
    <t>Transformador trifásico de 112,5kVA, com isolante a óleo mineral,primário 13,2kV, secundário 220/127V</t>
  </si>
  <si>
    <t xml:space="preserve">Poste de concreto, seção circular, 11m, 400daN </t>
  </si>
  <si>
    <t>Cruzeta metálica, classe 15kV</t>
  </si>
  <si>
    <t>Isolador de suspensão 1500mm, classe 15kV</t>
  </si>
  <si>
    <t>Para raios de distribuição, tipo válvula, 12kV, 10k</t>
  </si>
  <si>
    <t>Chave-fusível de distribuição, 15kV, 100A, com dispositivo para "loadbuster"</t>
  </si>
  <si>
    <t>Elo fusível, classe 15kV, 6K</t>
  </si>
  <si>
    <t>Mão francesa dupla, plana, de aço galvanizado a fogo</t>
  </si>
  <si>
    <t>Cinta para poste circular, tipo B, de aço galvanizado a fogo</t>
  </si>
  <si>
    <t>Abraçadeira para fixação de eletroduto, de aço galvanizado a fogo</t>
  </si>
  <si>
    <t xml:space="preserve">Adaptador para fixação de transformador em poste, conforme NBR 8159 </t>
  </si>
  <si>
    <t>Suporte para transformador, conforme NBR 5440</t>
  </si>
  <si>
    <t>Suporte para escada, em aço galvanizado a fogo</t>
  </si>
  <si>
    <t xml:space="preserve">Armação secundária de baixa tensão, para 1 isolador roldana </t>
  </si>
  <si>
    <t xml:space="preserve">Isolador roldana para baixa tensão </t>
  </si>
  <si>
    <t xml:space="preserve">Caixa tipo T, em chapa de aço nº 18, de 600x900x250mm </t>
  </si>
  <si>
    <t>Caixa tipo M, em chapa de aço nº 18, de 1200x900x250mm</t>
  </si>
  <si>
    <t>Cabo de cobre nú, de seção 50mm²</t>
  </si>
  <si>
    <t>Cabo de cobre, flexível, encordoamento classe 5, isolação e cobertura em PVC antichama, 0,6/1kV-70ºC, conforme normas NBR NM 280 e NBR 7288, de seção 185mm²</t>
  </si>
  <si>
    <t>Cabo de cobre, flexível, encordoamento classe 5, isolação e cobertura em PVC antichama, 0,6/1kV-70ºC, conforme normas NBR NM 280 e NBR 7288, de seção 16mm²</t>
  </si>
  <si>
    <t xml:space="preserve">Disjuntor termomagnético, 3P, em caixa moldada, In=300A, Icc=10kA </t>
  </si>
  <si>
    <t>Disjuntor termomagnético, 3P, em caixa moldada, In=32A, Icc=10kA</t>
  </si>
  <si>
    <t xml:space="preserve">Seccionadora-fusível de 400A, 600V, com 3 fusíveis neutro </t>
  </si>
  <si>
    <t>Barra de cobre 3/8" x 2"</t>
  </si>
  <si>
    <t>Haste de aterramento de aço cobreada, de Ø3/4" x 3m</t>
  </si>
  <si>
    <t>Eletroduto de aço galvanizado a fogo, conforme norma NBR 5597, DN 100</t>
  </si>
  <si>
    <t xml:space="preserve">Eletroduto de aço galvanizado a fogo, conforme norma NBR 5597, DN 25 </t>
  </si>
  <si>
    <t xml:space="preserve">Eletroduto de PVC rígido conforme norma NBR 15465, DN 25 </t>
  </si>
  <si>
    <t xml:space="preserve">Curva de 180º para eletroduto de aço galvanizado a fogo, DN100 </t>
  </si>
  <si>
    <t>Curva de 90º para eletroduto de aço galvanizado a fogo, DN100</t>
  </si>
  <si>
    <t>Conector para aterramento, para cabos 50mm²</t>
  </si>
  <si>
    <t>Arandela Interna Led |FNAR3LD4 Luminária para lâmpada LED, 3W, 6000K</t>
  </si>
  <si>
    <t>Régua Linear Externa Led | FNREG18LD2 régua linear, 18W, 4500K</t>
  </si>
  <si>
    <t>Postinho Balizador Led |FNPBAL6LD5 postinho balizador de  jardim, 45cm, 6W, 3000K</t>
  </si>
  <si>
    <t>MT.UNIT.</t>
  </si>
  <si>
    <t>MO.UNIT.</t>
  </si>
  <si>
    <t xml:space="preserve">MT.TOTAL </t>
  </si>
  <si>
    <t>MO.TOTAL</t>
  </si>
  <si>
    <t>Laudo estrutural e projeto estrutural para abertura da laje para instalação dos elevadores e da plataforma elevatória.</t>
  </si>
  <si>
    <t>INSTALAÇÕES ELÉTRICAS</t>
  </si>
  <si>
    <t>ENERGIA FOTOVOLTAICA</t>
  </si>
  <si>
    <t>3.1.1</t>
  </si>
  <si>
    <t>Adequações para implementação do Sistema de Energia Fotovoltáica</t>
  </si>
  <si>
    <t>3.2.8</t>
  </si>
  <si>
    <t>3.2.9</t>
  </si>
  <si>
    <t>3.2.10</t>
  </si>
  <si>
    <t>3.2.11</t>
  </si>
  <si>
    <t>3.2.12</t>
  </si>
  <si>
    <t>3.6</t>
  </si>
  <si>
    <t>3.7</t>
  </si>
  <si>
    <t>3.7.1</t>
  </si>
  <si>
    <t>3.8</t>
  </si>
  <si>
    <t>3.8.1</t>
  </si>
  <si>
    <t>3.9</t>
  </si>
  <si>
    <t>3.9.1</t>
  </si>
  <si>
    <t>3.9.2</t>
  </si>
  <si>
    <t>3.9.3</t>
  </si>
  <si>
    <t>3.9.4</t>
  </si>
  <si>
    <t>3.9.5</t>
  </si>
  <si>
    <t>3.9.6</t>
  </si>
  <si>
    <t>3.9.7</t>
  </si>
  <si>
    <t>3.9.8</t>
  </si>
  <si>
    <t>3.9.9</t>
  </si>
  <si>
    <t>3.9.10</t>
  </si>
  <si>
    <t>3.9.11</t>
  </si>
  <si>
    <t>3.9.12</t>
  </si>
  <si>
    <t>3.9.13</t>
  </si>
  <si>
    <t>3.10</t>
  </si>
  <si>
    <t>3.10.1</t>
  </si>
  <si>
    <t>3.10.2</t>
  </si>
  <si>
    <t>3.10.3</t>
  </si>
  <si>
    <t>3.10.4</t>
  </si>
  <si>
    <t>3.10.5</t>
  </si>
  <si>
    <t>3.10.6</t>
  </si>
  <si>
    <t>3.10.7</t>
  </si>
  <si>
    <t>3.10.8</t>
  </si>
  <si>
    <t>3.10.9</t>
  </si>
  <si>
    <t>3.10.10</t>
  </si>
  <si>
    <t>3.10.11</t>
  </si>
  <si>
    <t>3.10.12</t>
  </si>
  <si>
    <t>3.10.13</t>
  </si>
  <si>
    <t>3.10.14</t>
  </si>
  <si>
    <t>3.10.15</t>
  </si>
  <si>
    <t>3.10.16</t>
  </si>
  <si>
    <t>3.10.17</t>
  </si>
  <si>
    <t>3.11</t>
  </si>
  <si>
    <t>SPDA</t>
  </si>
  <si>
    <t>3.11.1</t>
  </si>
  <si>
    <t>3.11.2</t>
  </si>
  <si>
    <t>3.11.3</t>
  </si>
  <si>
    <t>3.11.4</t>
  </si>
  <si>
    <t>3.11.5</t>
  </si>
  <si>
    <t>3.11.6</t>
  </si>
  <si>
    <t>3.11.7</t>
  </si>
  <si>
    <t>3.11.8</t>
  </si>
  <si>
    <t>3.11.9</t>
  </si>
  <si>
    <t>3.11.10</t>
  </si>
  <si>
    <t>ELÉTRICA COMPLEMENTAR À ACESSIBILIDADE</t>
  </si>
  <si>
    <t>INSTALAÇÕES HIDRÁULICAS</t>
  </si>
  <si>
    <t>FORROS ESPECIAIS</t>
  </si>
  <si>
    <t>5.1.1</t>
  </si>
  <si>
    <t>5.1.1.1</t>
  </si>
  <si>
    <t>5.1.1.2</t>
  </si>
  <si>
    <t>5.1.1.3</t>
  </si>
  <si>
    <t>5.1.2</t>
  </si>
  <si>
    <t>5.1.2.1</t>
  </si>
  <si>
    <t>5.1.2.2</t>
  </si>
  <si>
    <t>5.1.2.3</t>
  </si>
  <si>
    <t>5.1.2.4</t>
  </si>
  <si>
    <t>5.1.2.5</t>
  </si>
  <si>
    <t>5.1.2.6</t>
  </si>
  <si>
    <t>5.1.2.7</t>
  </si>
  <si>
    <t>5.1.2.8</t>
  </si>
  <si>
    <t>5.1.3</t>
  </si>
  <si>
    <t>5.1.3.1</t>
  </si>
  <si>
    <t>5.1.3.2</t>
  </si>
  <si>
    <t>5.1.3.3</t>
  </si>
  <si>
    <t>5.1.3.4</t>
  </si>
  <si>
    <t>5.3.1</t>
  </si>
  <si>
    <t>5.3.2</t>
  </si>
  <si>
    <t>5.4.1</t>
  </si>
  <si>
    <t>5.4.2</t>
  </si>
  <si>
    <t>5.5</t>
  </si>
  <si>
    <t>5.5.1</t>
  </si>
  <si>
    <t>5.5.2</t>
  </si>
  <si>
    <t>5.5.3</t>
  </si>
  <si>
    <t>5.6</t>
  </si>
  <si>
    <t>5.6.1</t>
  </si>
  <si>
    <t>5.6.2</t>
  </si>
  <si>
    <t>5.6.3</t>
  </si>
  <si>
    <t>Pintura de piso em áreas externas (rampas, pisos de planos inclinados e outros)</t>
  </si>
  <si>
    <t>7.1.4</t>
  </si>
  <si>
    <t>ITENS NÃO DISCRIMINADOS DEVERÃO SER INSERIDOS NESSE CAMPO - DIVERSOS E OMISSOS</t>
  </si>
  <si>
    <t>ANEXO 7 - PLANILHA QUANTITATIVA E ORÇAMENTÁRIA PADRÃO - UNIDADE 2</t>
  </si>
  <si>
    <t>3.7.2</t>
  </si>
  <si>
    <t>3.7.3</t>
  </si>
  <si>
    <t>3.7.4</t>
  </si>
  <si>
    <t>3.7.5</t>
  </si>
  <si>
    <t>3.7.6</t>
  </si>
  <si>
    <t>3.7.7</t>
  </si>
  <si>
    <t>3.7.8</t>
  </si>
  <si>
    <t>3.7.9</t>
  </si>
  <si>
    <t>3.7.10</t>
  </si>
  <si>
    <t>3.8.2</t>
  </si>
  <si>
    <t>3.8.3</t>
  </si>
  <si>
    <t>3.8.4</t>
  </si>
  <si>
    <t>3.8.5</t>
  </si>
  <si>
    <t>3.8.6</t>
  </si>
  <si>
    <t>3.8.7</t>
  </si>
  <si>
    <t>3.8.8</t>
  </si>
  <si>
    <t>3.8.9</t>
  </si>
  <si>
    <t>3.8.10</t>
  </si>
  <si>
    <t>3.8.11</t>
  </si>
  <si>
    <t>3.8.12</t>
  </si>
  <si>
    <t>3.8.13</t>
  </si>
  <si>
    <t>3.8.14</t>
  </si>
  <si>
    <t>3.8.15</t>
  </si>
  <si>
    <t>3.8.16</t>
  </si>
  <si>
    <t>3.8.17</t>
  </si>
  <si>
    <t>3.8.18</t>
  </si>
  <si>
    <t>3.8.19</t>
  </si>
  <si>
    <t>3.8.20</t>
  </si>
  <si>
    <t>3.8.21</t>
  </si>
  <si>
    <t>3.8.22</t>
  </si>
  <si>
    <t>3.8.23</t>
  </si>
  <si>
    <t>3.8.24</t>
  </si>
  <si>
    <t>3.8.25</t>
  </si>
  <si>
    <t>3.8.26</t>
  </si>
  <si>
    <t>3.8.27</t>
  </si>
  <si>
    <t>3.8.28</t>
  </si>
  <si>
    <t>3.8.29</t>
  </si>
  <si>
    <t>3.8.30</t>
  </si>
  <si>
    <t>3.8.31</t>
  </si>
  <si>
    <t>3.10.18</t>
  </si>
  <si>
    <t>3.10.19</t>
  </si>
  <si>
    <t>5.1.3.5</t>
  </si>
  <si>
    <t>5.1.3.6</t>
  </si>
  <si>
    <t>5.1.3.7</t>
  </si>
  <si>
    <t>5.1.3.8</t>
  </si>
  <si>
    <t>5.1.3.9</t>
  </si>
  <si>
    <t>5.1.3.10</t>
  </si>
  <si>
    <t>5.1.3.11</t>
  </si>
  <si>
    <t>5.2.1</t>
  </si>
  <si>
    <t>5.2.2</t>
  </si>
  <si>
    <t>5.2.3</t>
  </si>
  <si>
    <t>5.2.4</t>
  </si>
  <si>
    <t>5.3.1.1</t>
  </si>
  <si>
    <t>5.3.1.2</t>
  </si>
  <si>
    <t>5.3.2.1</t>
  </si>
  <si>
    <t>5.3.2.2</t>
  </si>
  <si>
    <t>5.3.2.3</t>
  </si>
  <si>
    <t>5.3.2.4</t>
  </si>
  <si>
    <t>5.3.2.5</t>
  </si>
  <si>
    <t>5.3.2.6</t>
  </si>
  <si>
    <t>5.3.2.7</t>
  </si>
  <si>
    <t>5.4.3</t>
  </si>
  <si>
    <t>5.5.4</t>
  </si>
  <si>
    <t>PAREDES EM DRY WALL</t>
  </si>
  <si>
    <t>Laudo e Projeto Estrutural para: aberttura de laje para instalação de plataforma elevatória</t>
  </si>
  <si>
    <t>Execução de Reforço estrutural (de acordo com laudo e projeto estrutural) para abertura da laje e instalação de plataforma elevatória</t>
  </si>
  <si>
    <t>BDI serviços = 25%</t>
  </si>
  <si>
    <t>BDI EQUIPAMENTOS =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</si>
</sst>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_(* #,##0.00_);_(* \(#,##0.00\);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8"/>
      <name val="Calibri"/>
      <family val="2"/>
      <scheme val="minor"/>
    </font>
    <font>
      <sz val="10"/>
      <name val="Arial"/>
      <family val="2"/>
    </font>
    <font>
      <sz val="11"/>
      <name val="Calibri"/>
      <family val="2"/>
      <scheme val="minor"/>
    </font>
    <font>
      <sz val="10"/>
      <name val="Arial"/>
      <family val="2"/>
    </font>
    <font>
      <sz val="11"/>
      <color rgb="FF000000"/>
      <name val="Calibri"/>
      <family val="2"/>
      <scheme val="minor"/>
    </font>
    <font>
      <b/>
      <sz val="16"/>
      <color theme="1"/>
      <name val="Calibri"/>
      <family val="2"/>
      <scheme val="minor"/>
    </font>
    <font>
      <b/>
      <sz val="11"/>
      <name val="Calibri"/>
      <family val="2"/>
      <scheme val="minor"/>
    </font>
  </fonts>
  <fills count="6">
    <fill>
      <patternFill patternType="none"/>
    </fill>
    <fill>
      <patternFill patternType="gray125"/>
    </fill>
    <fill>
      <patternFill patternType="solid">
        <fgColor theme="2" tint="-0.749992370372631"/>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thin">
        <color indexed="64"/>
      </bottom>
      <diagonal/>
    </border>
  </borders>
  <cellStyleXfs count="13">
    <xf numFmtId="0" fontId="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5" fillId="0" borderId="0"/>
    <xf numFmtId="0" fontId="7" fillId="0" borderId="0"/>
    <xf numFmtId="164" fontId="7"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cellStyleXfs>
  <cellXfs count="61">
    <xf numFmtId="0" fontId="0" fillId="0" borderId="0" xfId="0"/>
    <xf numFmtId="0" fontId="0" fillId="0" borderId="1" xfId="0" applyBorder="1" applyAlignment="1">
      <alignment vertical="center"/>
    </xf>
    <xf numFmtId="0" fontId="1" fillId="0" borderId="1" xfId="0" applyFont="1" applyBorder="1" applyAlignment="1">
      <alignment horizontal="right" vertical="center"/>
    </xf>
    <xf numFmtId="17" fontId="0" fillId="0" borderId="1" xfId="0" applyNumberFormat="1" applyBorder="1" applyAlignment="1">
      <alignment horizontal="left" vertical="center"/>
    </xf>
    <xf numFmtId="0" fontId="0" fillId="0" borderId="2" xfId="0" applyBorder="1" applyAlignment="1">
      <alignment vertical="center"/>
    </xf>
    <xf numFmtId="0" fontId="1" fillId="0" borderId="2" xfId="0" applyFont="1" applyBorder="1" applyAlignment="1">
      <alignment horizontal="right" vertical="center"/>
    </xf>
    <xf numFmtId="0" fontId="0" fillId="0" borderId="2" xfId="0" quotePrefix="1" applyBorder="1" applyAlignment="1">
      <alignment horizontal="left" vertical="center"/>
    </xf>
    <xf numFmtId="44" fontId="0" fillId="0" borderId="0" xfId="2" applyFont="1" applyBorder="1" applyAlignment="1">
      <alignment vertical="center"/>
    </xf>
    <xf numFmtId="0" fontId="0" fillId="0" borderId="0" xfId="0" applyAlignment="1">
      <alignment vertical="center"/>
    </xf>
    <xf numFmtId="0" fontId="0" fillId="0" borderId="0" xfId="0" applyAlignment="1">
      <alignment horizontal="center" vertical="center"/>
    </xf>
    <xf numFmtId="43" fontId="0" fillId="0" borderId="0" xfId="1" applyFont="1" applyBorder="1" applyAlignment="1">
      <alignment vertical="center"/>
    </xf>
    <xf numFmtId="0" fontId="0" fillId="0" borderId="0" xfId="0" applyAlignment="1">
      <alignment vertical="center" wrapText="1"/>
    </xf>
    <xf numFmtId="43" fontId="0" fillId="0" borderId="0" xfId="0" applyNumberFormat="1" applyAlignment="1">
      <alignment vertical="center"/>
    </xf>
    <xf numFmtId="44" fontId="0" fillId="0" borderId="0" xfId="0" applyNumberFormat="1" applyAlignment="1">
      <alignment vertical="center"/>
    </xf>
    <xf numFmtId="0" fontId="0" fillId="0" borderId="4" xfId="0" applyBorder="1" applyAlignment="1">
      <alignment horizontal="center" vertical="center"/>
    </xf>
    <xf numFmtId="0" fontId="0" fillId="0" borderId="5" xfId="0" applyBorder="1" applyAlignment="1">
      <alignment vertical="center" wrapText="1"/>
    </xf>
    <xf numFmtId="0" fontId="0" fillId="0" borderId="5" xfId="0" applyBorder="1" applyAlignment="1">
      <alignment horizontal="center" vertical="center"/>
    </xf>
    <xf numFmtId="43" fontId="0" fillId="0" borderId="5" xfId="1" applyFont="1" applyBorder="1" applyAlignment="1">
      <alignment vertical="center"/>
    </xf>
    <xf numFmtId="44" fontId="0" fillId="0" borderId="5" xfId="2" applyFont="1" applyBorder="1" applyAlignment="1">
      <alignment vertical="center"/>
    </xf>
    <xf numFmtId="0" fontId="0" fillId="0" borderId="3" xfId="0" applyBorder="1" applyAlignment="1">
      <alignment horizontal="center" vertical="center"/>
    </xf>
    <xf numFmtId="0" fontId="0" fillId="0" borderId="3" xfId="0" applyBorder="1" applyAlignment="1">
      <alignment vertical="center" wrapText="1"/>
    </xf>
    <xf numFmtId="43" fontId="0" fillId="0" borderId="3" xfId="1" applyFont="1" applyBorder="1" applyAlignment="1">
      <alignment vertical="center"/>
    </xf>
    <xf numFmtId="44" fontId="0" fillId="0" borderId="3" xfId="2" applyFont="1" applyBorder="1" applyAlignment="1">
      <alignment vertical="center"/>
    </xf>
    <xf numFmtId="0" fontId="6" fillId="0" borderId="5" xfId="0" applyFont="1" applyBorder="1" applyAlignment="1">
      <alignment vertical="center" wrapText="1"/>
    </xf>
    <xf numFmtId="0" fontId="6" fillId="0" borderId="5" xfId="0" applyFont="1" applyBorder="1" applyAlignment="1">
      <alignment horizontal="center" vertical="center"/>
    </xf>
    <xf numFmtId="43" fontId="6" fillId="0" borderId="5" xfId="1" applyFont="1" applyBorder="1" applyAlignment="1">
      <alignment vertical="center"/>
    </xf>
    <xf numFmtId="43" fontId="0" fillId="0" borderId="5" xfId="1" applyFont="1" applyFill="1" applyBorder="1" applyAlignment="1">
      <alignment vertical="center"/>
    </xf>
    <xf numFmtId="43" fontId="6" fillId="0" borderId="5" xfId="1" applyFont="1" applyFill="1" applyBorder="1" applyAlignment="1">
      <alignment vertical="center"/>
    </xf>
    <xf numFmtId="0" fontId="1" fillId="0" borderId="1" xfId="0" applyFont="1" applyBorder="1" applyAlignment="1">
      <alignment vertical="center"/>
    </xf>
    <xf numFmtId="0" fontId="1" fillId="0" borderId="2" xfId="0" applyFont="1" applyBorder="1" applyAlignment="1">
      <alignment vertical="center"/>
    </xf>
    <xf numFmtId="0" fontId="8" fillId="0" borderId="0" xfId="0" applyFont="1" applyAlignment="1">
      <alignment vertical="center"/>
    </xf>
    <xf numFmtId="43" fontId="0" fillId="0" borderId="3" xfId="1" applyFont="1" applyFill="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vertical="center" wrapText="1"/>
    </xf>
    <xf numFmtId="0" fontId="3" fillId="3" borderId="3" xfId="0" applyFont="1" applyFill="1" applyBorder="1" applyAlignment="1">
      <alignment horizontal="center" vertical="center"/>
    </xf>
    <xf numFmtId="43" fontId="3" fillId="3" borderId="3" xfId="1" applyFont="1" applyFill="1" applyBorder="1" applyAlignment="1">
      <alignment vertical="center"/>
    </xf>
    <xf numFmtId="44" fontId="3" fillId="3" borderId="5" xfId="2" applyFont="1" applyFill="1" applyBorder="1" applyAlignment="1">
      <alignment vertical="center"/>
    </xf>
    <xf numFmtId="0" fontId="0" fillId="0" borderId="6" xfId="0" applyBorder="1" applyAlignment="1">
      <alignment vertical="center" wrapText="1"/>
    </xf>
    <xf numFmtId="0" fontId="1" fillId="4" borderId="4" xfId="0" applyFont="1" applyFill="1" applyBorder="1" applyAlignment="1">
      <alignment horizontal="center" vertical="center"/>
    </xf>
    <xf numFmtId="0" fontId="1" fillId="4" borderId="6" xfId="0" applyFont="1" applyFill="1" applyBorder="1" applyAlignment="1">
      <alignment vertical="center" wrapText="1"/>
    </xf>
    <xf numFmtId="0" fontId="1" fillId="4" borderId="3" xfId="0" applyFont="1" applyFill="1" applyBorder="1" applyAlignment="1">
      <alignment horizontal="center" vertical="center"/>
    </xf>
    <xf numFmtId="43" fontId="1" fillId="4" borderId="3" xfId="1" applyFont="1" applyFill="1" applyBorder="1" applyAlignment="1">
      <alignment vertical="center"/>
    </xf>
    <xf numFmtId="44" fontId="1" fillId="4" borderId="5" xfId="2" applyFont="1" applyFill="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xf>
    <xf numFmtId="43" fontId="6" fillId="0" borderId="3" xfId="1" applyFont="1" applyFill="1" applyBorder="1" applyAlignment="1">
      <alignment vertical="center"/>
    </xf>
    <xf numFmtId="0" fontId="1" fillId="5" borderId="4" xfId="0" applyFont="1" applyFill="1" applyBorder="1" applyAlignment="1">
      <alignment horizontal="center" vertical="center"/>
    </xf>
    <xf numFmtId="0" fontId="1" fillId="5" borderId="6" xfId="0" applyFont="1" applyFill="1" applyBorder="1" applyAlignment="1">
      <alignment vertical="center" wrapText="1"/>
    </xf>
    <xf numFmtId="0" fontId="1" fillId="5" borderId="3" xfId="0" applyFont="1" applyFill="1" applyBorder="1" applyAlignment="1">
      <alignment horizontal="center" vertical="center"/>
    </xf>
    <xf numFmtId="43" fontId="1" fillId="5" borderId="3" xfId="1" applyFont="1" applyFill="1" applyBorder="1" applyAlignment="1">
      <alignment vertical="center"/>
    </xf>
    <xf numFmtId="44" fontId="1" fillId="5" borderId="5" xfId="2" applyFont="1" applyFill="1" applyBorder="1" applyAlignment="1">
      <alignment vertical="center"/>
    </xf>
    <xf numFmtId="0" fontId="1" fillId="0" borderId="4" xfId="0" applyFont="1" applyBorder="1" applyAlignment="1">
      <alignment horizontal="center" vertical="center"/>
    </xf>
    <xf numFmtId="0" fontId="1" fillId="0" borderId="6" xfId="0" applyFont="1" applyBorder="1" applyAlignment="1">
      <alignment vertical="center" wrapText="1"/>
    </xf>
    <xf numFmtId="0" fontId="3" fillId="2" borderId="5" xfId="0" applyFont="1" applyFill="1" applyBorder="1" applyAlignment="1">
      <alignment horizontal="right" vertical="center" indent="2"/>
    </xf>
    <xf numFmtId="44" fontId="3" fillId="2" borderId="5" xfId="2" applyFont="1" applyFill="1" applyBorder="1" applyAlignment="1">
      <alignment horizontal="center" vertical="center"/>
    </xf>
    <xf numFmtId="0" fontId="9" fillId="0" borderId="0" xfId="0" applyFont="1" applyAlignment="1">
      <alignment horizontal="center" vertical="center"/>
    </xf>
    <xf numFmtId="0" fontId="0" fillId="0" borderId="7" xfId="0" applyBorder="1" applyAlignment="1">
      <alignment horizontal="center"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cellXfs>
  <cellStyles count="13">
    <cellStyle name="Moeda" xfId="2" builtinId="4"/>
    <cellStyle name="Moeda 2" xfId="10" xr:uid="{9D40E687-8949-4624-819B-CC5700E93BAE}"/>
    <cellStyle name="Normal" xfId="0" builtinId="0"/>
    <cellStyle name="Normal 2" xfId="7" xr:uid="{1E7C40C2-5B5F-45C6-B986-55F6F11C6F0F}"/>
    <cellStyle name="Normal 2 2" xfId="6" xr:uid="{EFDA9BCF-C641-4863-85A9-33F919A39F46}"/>
    <cellStyle name="Normal 3" xfId="3" xr:uid="{4C5E057A-8975-488F-B7A4-8889AC877200}"/>
    <cellStyle name="Porcentagem 4" xfId="4" xr:uid="{971D91D8-F106-46F8-B703-073843A69527}"/>
    <cellStyle name="Vírgula" xfId="1" builtinId="3"/>
    <cellStyle name="Vírgula 2" xfId="5" xr:uid="{7E1D6F01-3AFC-4800-A062-C300926DC88F}"/>
    <cellStyle name="Vírgula 2 2" xfId="11" xr:uid="{527F8DFA-ADF9-49BB-878E-04F0EB861738}"/>
    <cellStyle name="Vírgula 3" xfId="8" xr:uid="{5A3050EB-64E1-465F-AE9A-2F12A6C69395}"/>
    <cellStyle name="Vírgula 3 2" xfId="12" xr:uid="{C72BE2EE-2424-4B14-904E-E3A4E06D7FD7}"/>
    <cellStyle name="Vírgula 4" xfId="9" xr:uid="{3DD72E34-8BB2-4A5A-A2BB-4334CBFD2EB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33617</xdr:colOff>
      <xdr:row>0</xdr:row>
      <xdr:rowOff>45943</xdr:rowOff>
    </xdr:from>
    <xdr:to>
      <xdr:col>2</xdr:col>
      <xdr:colOff>425824</xdr:colOff>
      <xdr:row>1</xdr:row>
      <xdr:rowOff>268941</xdr:rowOff>
    </xdr:to>
    <xdr:pic>
      <xdr:nvPicPr>
        <xdr:cNvPr id="2" name="image4.jpg">
          <a:extLst>
            <a:ext uri="{FF2B5EF4-FFF2-40B4-BE49-F238E27FC236}">
              <a16:creationId xmlns:a16="http://schemas.microsoft.com/office/drawing/2014/main" id="{9C4A80E5-F30C-4E88-A531-70B6D6F524BE}"/>
            </a:ext>
          </a:extLst>
        </xdr:cNvPr>
        <xdr:cNvPicPr/>
      </xdr:nvPicPr>
      <xdr:blipFill rotWithShape="1">
        <a:blip xmlns:r="http://schemas.openxmlformats.org/officeDocument/2006/relationships" r:embed="rId1"/>
        <a:srcRect t="7482" r="62082" b="6484"/>
        <a:stretch/>
      </xdr:blipFill>
      <xdr:spPr bwMode="auto">
        <a:xfrm>
          <a:off x="281267" y="45943"/>
          <a:ext cx="1154207" cy="537323"/>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ECA0E-8CAD-4665-8594-0AA921FEC835}">
  <sheetPr>
    <outlinePr summaryBelow="0" summaryRight="0"/>
    <pageSetUpPr fitToPage="1"/>
  </sheetPr>
  <dimension ref="A1:N363"/>
  <sheetViews>
    <sheetView tabSelected="1" zoomScale="85" zoomScaleNormal="85" zoomScaleSheetLayoutView="100" workbookViewId="0">
      <pane ySplit="8" topLeftCell="A9" activePane="bottomLeft" state="frozen"/>
      <selection pane="bottomLeft" activeCell="J361" sqref="J361"/>
    </sheetView>
  </sheetViews>
  <sheetFormatPr defaultRowHeight="15" x14ac:dyDescent="0.25"/>
  <cols>
    <col min="1" max="1" width="3.7109375" style="8" customWidth="1"/>
    <col min="2" max="2" width="11.42578125" style="9" bestFit="1" customWidth="1"/>
    <col min="3" max="3" width="92.85546875" style="11" customWidth="1"/>
    <col min="4" max="4" width="6.28515625" style="9" bestFit="1" customWidth="1"/>
    <col min="5" max="5" width="9.5703125" style="10" bestFit="1" customWidth="1"/>
    <col min="6" max="6" width="14.28515625" style="10" customWidth="1"/>
    <col min="7" max="7" width="14.85546875" style="10" customWidth="1"/>
    <col min="8" max="8" width="14.42578125" style="10" customWidth="1"/>
    <col min="9" max="9" width="13.85546875" style="10" customWidth="1"/>
    <col min="10" max="10" width="15.85546875" style="7" bestFit="1" customWidth="1"/>
    <col min="11" max="11" width="9.140625" style="8"/>
    <col min="12" max="12" width="12.140625" style="7" bestFit="1" customWidth="1"/>
    <col min="13" max="13" width="10.5703125" style="8" bestFit="1" customWidth="1"/>
    <col min="14" max="16384" width="9.140625" style="8"/>
  </cols>
  <sheetData>
    <row r="1" spans="1:14" s="7" customFormat="1" ht="24.75" customHeight="1" x14ac:dyDescent="0.25">
      <c r="B1" s="57" t="s">
        <v>600</v>
      </c>
      <c r="C1" s="57"/>
      <c r="D1" s="57"/>
      <c r="E1" s="57"/>
      <c r="F1" s="57"/>
      <c r="G1" s="57"/>
      <c r="H1" s="57"/>
      <c r="I1" s="57"/>
      <c r="J1" s="57"/>
      <c r="K1" s="8"/>
    </row>
    <row r="2" spans="1:14" s="7" customFormat="1" ht="21.75" customHeight="1" x14ac:dyDescent="0.25">
      <c r="B2" s="57"/>
      <c r="C2" s="57"/>
      <c r="D2" s="57"/>
      <c r="E2" s="57"/>
      <c r="F2" s="57"/>
      <c r="G2" s="57"/>
      <c r="H2" s="57"/>
      <c r="I2" s="57"/>
      <c r="J2" s="57"/>
      <c r="K2" s="8"/>
    </row>
    <row r="3" spans="1:14" s="7" customFormat="1" ht="8.25" customHeight="1" x14ac:dyDescent="0.25">
      <c r="B3" s="58"/>
      <c r="C3" s="58"/>
      <c r="D3" s="58"/>
      <c r="E3" s="58"/>
      <c r="F3" s="58"/>
      <c r="G3" s="58"/>
      <c r="H3" s="58"/>
      <c r="I3" s="58"/>
      <c r="J3" s="58"/>
      <c r="K3" s="8"/>
    </row>
    <row r="4" spans="1:14" x14ac:dyDescent="0.25">
      <c r="B4" s="8"/>
      <c r="C4" s="8"/>
      <c r="D4" s="8"/>
      <c r="E4" s="8"/>
      <c r="F4" s="8"/>
      <c r="G4" s="8"/>
      <c r="H4" s="8"/>
      <c r="I4" s="8"/>
      <c r="J4" s="8"/>
    </row>
    <row r="5" spans="1:14" x14ac:dyDescent="0.25">
      <c r="B5" s="28" t="s">
        <v>308</v>
      </c>
      <c r="C5" s="1" t="s">
        <v>309</v>
      </c>
      <c r="D5" s="1"/>
      <c r="E5" s="1"/>
      <c r="F5" s="1"/>
      <c r="G5" s="1"/>
      <c r="H5" s="1"/>
      <c r="I5" s="2"/>
      <c r="J5" s="3"/>
    </row>
    <row r="6" spans="1:14" x14ac:dyDescent="0.25">
      <c r="B6" s="29" t="s">
        <v>5</v>
      </c>
      <c r="C6" s="4" t="s">
        <v>6</v>
      </c>
      <c r="D6" s="4"/>
      <c r="E6" s="4"/>
      <c r="F6" s="4"/>
      <c r="G6" s="4"/>
      <c r="H6" s="4"/>
      <c r="I6" s="5"/>
      <c r="J6" s="6"/>
    </row>
    <row r="7" spans="1:14" x14ac:dyDescent="0.25">
      <c r="B7" s="8"/>
      <c r="C7" s="8"/>
      <c r="D7" s="8"/>
      <c r="E7" s="8"/>
      <c r="F7" s="8"/>
      <c r="G7" s="8"/>
      <c r="H7" s="8"/>
      <c r="I7" s="8"/>
      <c r="J7" s="8"/>
    </row>
    <row r="8" spans="1:14" x14ac:dyDescent="0.25">
      <c r="B8" s="32" t="s">
        <v>4</v>
      </c>
      <c r="C8" s="33" t="s">
        <v>3</v>
      </c>
      <c r="D8" s="33" t="s">
        <v>2</v>
      </c>
      <c r="E8" s="33" t="s">
        <v>1</v>
      </c>
      <c r="F8" s="33" t="s">
        <v>501</v>
      </c>
      <c r="G8" s="33" t="s">
        <v>502</v>
      </c>
      <c r="H8" s="33" t="s">
        <v>503</v>
      </c>
      <c r="I8" s="33" t="s">
        <v>504</v>
      </c>
      <c r="J8" s="33" t="s">
        <v>0</v>
      </c>
      <c r="K8" s="9"/>
    </row>
    <row r="9" spans="1:14" s="7" customFormat="1" ht="16.5" customHeight="1" x14ac:dyDescent="0.25">
      <c r="A9" s="8"/>
      <c r="B9" s="34">
        <v>1</v>
      </c>
      <c r="C9" s="35" t="s">
        <v>7</v>
      </c>
      <c r="D9" s="36"/>
      <c r="E9" s="37"/>
      <c r="F9" s="37"/>
      <c r="G9" s="37"/>
      <c r="H9" s="37"/>
      <c r="I9" s="37"/>
      <c r="J9" s="38">
        <f>SUM(J10:J15)</f>
        <v>0</v>
      </c>
      <c r="K9" s="8"/>
      <c r="M9" s="8"/>
      <c r="N9" s="8"/>
    </row>
    <row r="10" spans="1:14" s="7" customFormat="1" x14ac:dyDescent="0.25">
      <c r="A10" s="8"/>
      <c r="B10" s="14" t="s">
        <v>86</v>
      </c>
      <c r="C10" s="15" t="s">
        <v>29</v>
      </c>
      <c r="D10" s="16" t="s">
        <v>233</v>
      </c>
      <c r="E10" s="17">
        <v>1</v>
      </c>
      <c r="F10" s="18">
        <v>0</v>
      </c>
      <c r="G10" s="18">
        <v>0</v>
      </c>
      <c r="H10" s="18">
        <f>E10*F10</f>
        <v>0</v>
      </c>
      <c r="I10" s="18">
        <f>E10*G10</f>
        <v>0</v>
      </c>
      <c r="J10" s="18">
        <f>H10+I10</f>
        <v>0</v>
      </c>
      <c r="K10" s="8"/>
      <c r="M10" s="8"/>
      <c r="N10" s="8"/>
    </row>
    <row r="11" spans="1:14" s="7" customFormat="1" x14ac:dyDescent="0.25">
      <c r="A11" s="8"/>
      <c r="B11" s="14" t="s">
        <v>87</v>
      </c>
      <c r="C11" s="15" t="s">
        <v>33</v>
      </c>
      <c r="D11" s="16" t="s">
        <v>233</v>
      </c>
      <c r="E11" s="17">
        <v>1</v>
      </c>
      <c r="F11" s="18">
        <v>0</v>
      </c>
      <c r="G11" s="18">
        <v>0</v>
      </c>
      <c r="H11" s="18">
        <f t="shared" ref="H11:H15" si="0">E11*F11</f>
        <v>0</v>
      </c>
      <c r="I11" s="18">
        <f t="shared" ref="I11:I15" si="1">E11*G11</f>
        <v>0</v>
      </c>
      <c r="J11" s="18">
        <f t="shared" ref="J11:J15" si="2">H11+I11</f>
        <v>0</v>
      </c>
      <c r="K11" s="8"/>
      <c r="M11" s="8"/>
      <c r="N11" s="8"/>
    </row>
    <row r="12" spans="1:14" s="7" customFormat="1" x14ac:dyDescent="0.25">
      <c r="A12" s="8"/>
      <c r="B12" s="14" t="s">
        <v>88</v>
      </c>
      <c r="C12" s="15" t="s">
        <v>30</v>
      </c>
      <c r="D12" s="16" t="s">
        <v>231</v>
      </c>
      <c r="E12" s="17">
        <v>100</v>
      </c>
      <c r="F12" s="18">
        <v>0</v>
      </c>
      <c r="G12" s="18">
        <v>0</v>
      </c>
      <c r="H12" s="18">
        <f t="shared" si="0"/>
        <v>0</v>
      </c>
      <c r="I12" s="18">
        <f t="shared" si="1"/>
        <v>0</v>
      </c>
      <c r="J12" s="18">
        <f t="shared" si="2"/>
        <v>0</v>
      </c>
      <c r="K12" s="8"/>
      <c r="M12" s="8"/>
      <c r="N12" s="8"/>
    </row>
    <row r="13" spans="1:14" s="7" customFormat="1" x14ac:dyDescent="0.25">
      <c r="A13" s="8"/>
      <c r="B13" s="14" t="s">
        <v>89</v>
      </c>
      <c r="C13" s="15" t="s">
        <v>31</v>
      </c>
      <c r="D13" s="16" t="s">
        <v>231</v>
      </c>
      <c r="E13" s="17">
        <v>400</v>
      </c>
      <c r="F13" s="18">
        <v>0</v>
      </c>
      <c r="G13" s="18">
        <v>0</v>
      </c>
      <c r="H13" s="18">
        <f t="shared" si="0"/>
        <v>0</v>
      </c>
      <c r="I13" s="18">
        <f t="shared" si="1"/>
        <v>0</v>
      </c>
      <c r="J13" s="18">
        <f t="shared" si="2"/>
        <v>0</v>
      </c>
      <c r="K13" s="8"/>
      <c r="M13" s="8"/>
      <c r="N13" s="8"/>
    </row>
    <row r="14" spans="1:14" s="7" customFormat="1" x14ac:dyDescent="0.25">
      <c r="A14" s="8"/>
      <c r="B14" s="14" t="s">
        <v>90</v>
      </c>
      <c r="C14" s="15" t="s">
        <v>189</v>
      </c>
      <c r="D14" s="16" t="s">
        <v>231</v>
      </c>
      <c r="E14" s="17">
        <v>1000</v>
      </c>
      <c r="F14" s="18">
        <v>0</v>
      </c>
      <c r="G14" s="18">
        <v>0</v>
      </c>
      <c r="H14" s="18">
        <f t="shared" si="0"/>
        <v>0</v>
      </c>
      <c r="I14" s="18">
        <f t="shared" si="1"/>
        <v>0</v>
      </c>
      <c r="J14" s="18">
        <f t="shared" si="2"/>
        <v>0</v>
      </c>
      <c r="K14" s="8"/>
      <c r="M14" s="8"/>
      <c r="N14" s="8"/>
    </row>
    <row r="15" spans="1:14" s="7" customFormat="1" ht="30" x14ac:dyDescent="0.25">
      <c r="A15" s="8"/>
      <c r="B15" s="14" t="s">
        <v>91</v>
      </c>
      <c r="C15" s="15" t="s">
        <v>505</v>
      </c>
      <c r="D15" s="16" t="s">
        <v>233</v>
      </c>
      <c r="E15" s="17">
        <v>1</v>
      </c>
      <c r="F15" s="18">
        <v>0</v>
      </c>
      <c r="G15" s="18">
        <v>0</v>
      </c>
      <c r="H15" s="18">
        <f t="shared" si="0"/>
        <v>0</v>
      </c>
      <c r="I15" s="18">
        <f t="shared" si="1"/>
        <v>0</v>
      </c>
      <c r="J15" s="18">
        <f t="shared" si="2"/>
        <v>0</v>
      </c>
      <c r="K15" s="8"/>
      <c r="M15" s="8"/>
      <c r="N15" s="8"/>
    </row>
    <row r="16" spans="1:14" s="7" customFormat="1" ht="9.75" customHeight="1" x14ac:dyDescent="0.25">
      <c r="A16" s="8"/>
      <c r="B16" s="14"/>
      <c r="C16" s="39"/>
      <c r="D16" s="19"/>
      <c r="E16" s="31"/>
      <c r="F16" s="22"/>
      <c r="G16" s="22"/>
      <c r="H16" s="22"/>
      <c r="I16" s="22"/>
      <c r="J16" s="18"/>
      <c r="K16" s="8"/>
      <c r="M16" s="8"/>
      <c r="N16" s="8"/>
    </row>
    <row r="17" spans="2:10" ht="18.75" customHeight="1" x14ac:dyDescent="0.25">
      <c r="B17" s="34">
        <v>2</v>
      </c>
      <c r="C17" s="35" t="s">
        <v>9</v>
      </c>
      <c r="D17" s="36"/>
      <c r="E17" s="37"/>
      <c r="F17" s="37"/>
      <c r="G17" s="37"/>
      <c r="H17" s="37"/>
      <c r="I17" s="37"/>
      <c r="J17" s="38">
        <f>J18+J32+J42+J46+J56+J70+J80+J89+J96+J104+J121</f>
        <v>0</v>
      </c>
    </row>
    <row r="18" spans="2:10" x14ac:dyDescent="0.25">
      <c r="B18" s="40" t="s">
        <v>10</v>
      </c>
      <c r="C18" s="41" t="s">
        <v>34</v>
      </c>
      <c r="D18" s="42"/>
      <c r="E18" s="43"/>
      <c r="F18" s="43"/>
      <c r="G18" s="43"/>
      <c r="H18" s="43"/>
      <c r="I18" s="43"/>
      <c r="J18" s="44">
        <f>SUM(J19:J31)</f>
        <v>0</v>
      </c>
    </row>
    <row r="19" spans="2:10" x14ac:dyDescent="0.25">
      <c r="B19" s="14" t="s">
        <v>92</v>
      </c>
      <c r="C19" s="15" t="s">
        <v>36</v>
      </c>
      <c r="D19" s="16" t="s">
        <v>231</v>
      </c>
      <c r="E19" s="17">
        <v>210</v>
      </c>
      <c r="F19" s="18">
        <v>0</v>
      </c>
      <c r="G19" s="18">
        <v>0</v>
      </c>
      <c r="H19" s="18">
        <f>E19*F19</f>
        <v>0</v>
      </c>
      <c r="I19" s="18">
        <f>E19*G19</f>
        <v>0</v>
      </c>
      <c r="J19" s="18">
        <f t="shared" ref="J19:J55" si="3">H19+I19</f>
        <v>0</v>
      </c>
    </row>
    <row r="20" spans="2:10" x14ac:dyDescent="0.25">
      <c r="B20" s="14" t="s">
        <v>93</v>
      </c>
      <c r="C20" s="15" t="s">
        <v>38</v>
      </c>
      <c r="D20" s="16" t="s">
        <v>231</v>
      </c>
      <c r="E20" s="17">
        <v>12</v>
      </c>
      <c r="F20" s="18">
        <v>0</v>
      </c>
      <c r="G20" s="18">
        <v>0</v>
      </c>
      <c r="H20" s="18">
        <f t="shared" ref="H20:H31" si="4">E20*F20</f>
        <v>0</v>
      </c>
      <c r="I20" s="18">
        <f t="shared" ref="I20:I31" si="5">E20*G20</f>
        <v>0</v>
      </c>
      <c r="J20" s="18">
        <f t="shared" si="3"/>
        <v>0</v>
      </c>
    </row>
    <row r="21" spans="2:10" x14ac:dyDescent="0.25">
      <c r="B21" s="14" t="s">
        <v>94</v>
      </c>
      <c r="C21" s="15" t="s">
        <v>42</v>
      </c>
      <c r="D21" s="16" t="s">
        <v>232</v>
      </c>
      <c r="E21" s="17">
        <v>39</v>
      </c>
      <c r="F21" s="18">
        <v>0</v>
      </c>
      <c r="G21" s="18">
        <v>0</v>
      </c>
      <c r="H21" s="18">
        <f t="shared" si="4"/>
        <v>0</v>
      </c>
      <c r="I21" s="18">
        <f t="shared" si="5"/>
        <v>0</v>
      </c>
      <c r="J21" s="18">
        <f t="shared" si="3"/>
        <v>0</v>
      </c>
    </row>
    <row r="22" spans="2:10" x14ac:dyDescent="0.25">
      <c r="B22" s="14" t="s">
        <v>95</v>
      </c>
      <c r="C22" s="15" t="s">
        <v>41</v>
      </c>
      <c r="D22" s="16" t="s">
        <v>232</v>
      </c>
      <c r="E22" s="17">
        <v>2</v>
      </c>
      <c r="F22" s="18">
        <v>0</v>
      </c>
      <c r="G22" s="18">
        <v>0</v>
      </c>
      <c r="H22" s="18">
        <f t="shared" si="4"/>
        <v>0</v>
      </c>
      <c r="I22" s="18">
        <f t="shared" si="5"/>
        <v>0</v>
      </c>
      <c r="J22" s="18">
        <f t="shared" si="3"/>
        <v>0</v>
      </c>
    </row>
    <row r="23" spans="2:10" ht="45" x14ac:dyDescent="0.25">
      <c r="B23" s="14" t="s">
        <v>96</v>
      </c>
      <c r="C23" s="15" t="s">
        <v>46</v>
      </c>
      <c r="D23" s="16" t="s">
        <v>231</v>
      </c>
      <c r="E23" s="17">
        <v>590</v>
      </c>
      <c r="F23" s="18">
        <v>0</v>
      </c>
      <c r="G23" s="18">
        <v>0</v>
      </c>
      <c r="H23" s="18">
        <f t="shared" si="4"/>
        <v>0</v>
      </c>
      <c r="I23" s="18">
        <f t="shared" si="5"/>
        <v>0</v>
      </c>
      <c r="J23" s="18">
        <f t="shared" si="3"/>
        <v>0</v>
      </c>
    </row>
    <row r="24" spans="2:10" x14ac:dyDescent="0.25">
      <c r="B24" s="14" t="s">
        <v>97</v>
      </c>
      <c r="C24" s="15" t="s">
        <v>40</v>
      </c>
      <c r="D24" s="16" t="s">
        <v>230</v>
      </c>
      <c r="E24" s="17">
        <v>250</v>
      </c>
      <c r="F24" s="18">
        <v>0</v>
      </c>
      <c r="G24" s="18">
        <v>0</v>
      </c>
      <c r="H24" s="18">
        <f t="shared" si="4"/>
        <v>0</v>
      </c>
      <c r="I24" s="18">
        <f t="shared" si="5"/>
        <v>0</v>
      </c>
      <c r="J24" s="18">
        <f t="shared" si="3"/>
        <v>0</v>
      </c>
    </row>
    <row r="25" spans="2:10" x14ac:dyDescent="0.25">
      <c r="B25" s="14" t="s">
        <v>98</v>
      </c>
      <c r="C25" s="15" t="s">
        <v>186</v>
      </c>
      <c r="D25" s="16" t="s">
        <v>231</v>
      </c>
      <c r="E25" s="17">
        <v>120</v>
      </c>
      <c r="F25" s="18">
        <v>0</v>
      </c>
      <c r="G25" s="18">
        <v>0</v>
      </c>
      <c r="H25" s="18">
        <f t="shared" si="4"/>
        <v>0</v>
      </c>
      <c r="I25" s="18">
        <f t="shared" si="5"/>
        <v>0</v>
      </c>
      <c r="J25" s="18">
        <f t="shared" si="3"/>
        <v>0</v>
      </c>
    </row>
    <row r="26" spans="2:10" x14ac:dyDescent="0.25">
      <c r="B26" s="14" t="s">
        <v>99</v>
      </c>
      <c r="C26" s="15" t="s">
        <v>39</v>
      </c>
      <c r="D26" s="16" t="s">
        <v>230</v>
      </c>
      <c r="E26" s="17">
        <v>38</v>
      </c>
      <c r="F26" s="18">
        <v>0</v>
      </c>
      <c r="G26" s="18">
        <v>0</v>
      </c>
      <c r="H26" s="18">
        <f t="shared" si="4"/>
        <v>0</v>
      </c>
      <c r="I26" s="18">
        <f t="shared" si="5"/>
        <v>0</v>
      </c>
      <c r="J26" s="18">
        <f t="shared" si="3"/>
        <v>0</v>
      </c>
    </row>
    <row r="27" spans="2:10" x14ac:dyDescent="0.25">
      <c r="B27" s="14" t="s">
        <v>100</v>
      </c>
      <c r="C27" s="15" t="s">
        <v>37</v>
      </c>
      <c r="D27" s="16" t="s">
        <v>233</v>
      </c>
      <c r="E27" s="17">
        <v>84</v>
      </c>
      <c r="F27" s="18">
        <v>0</v>
      </c>
      <c r="G27" s="18">
        <v>0</v>
      </c>
      <c r="H27" s="18">
        <f t="shared" si="4"/>
        <v>0</v>
      </c>
      <c r="I27" s="18">
        <f t="shared" si="5"/>
        <v>0</v>
      </c>
      <c r="J27" s="18">
        <f t="shared" si="3"/>
        <v>0</v>
      </c>
    </row>
    <row r="28" spans="2:10" x14ac:dyDescent="0.25">
      <c r="B28" s="14" t="s">
        <v>101</v>
      </c>
      <c r="C28" s="15" t="s">
        <v>43</v>
      </c>
      <c r="D28" s="16" t="s">
        <v>233</v>
      </c>
      <c r="E28" s="17">
        <v>38</v>
      </c>
      <c r="F28" s="18">
        <v>0</v>
      </c>
      <c r="G28" s="18">
        <v>0</v>
      </c>
      <c r="H28" s="18">
        <f t="shared" si="4"/>
        <v>0</v>
      </c>
      <c r="I28" s="18">
        <f t="shared" si="5"/>
        <v>0</v>
      </c>
      <c r="J28" s="18">
        <f t="shared" si="3"/>
        <v>0</v>
      </c>
    </row>
    <row r="29" spans="2:10" x14ac:dyDescent="0.25">
      <c r="B29" s="14" t="s">
        <v>102</v>
      </c>
      <c r="C29" s="15" t="s">
        <v>44</v>
      </c>
      <c r="D29" s="16" t="s">
        <v>230</v>
      </c>
      <c r="E29" s="17">
        <v>111</v>
      </c>
      <c r="F29" s="18">
        <v>0</v>
      </c>
      <c r="G29" s="18">
        <v>0</v>
      </c>
      <c r="H29" s="18">
        <f t="shared" si="4"/>
        <v>0</v>
      </c>
      <c r="I29" s="18">
        <f t="shared" si="5"/>
        <v>0</v>
      </c>
      <c r="J29" s="18">
        <f t="shared" si="3"/>
        <v>0</v>
      </c>
    </row>
    <row r="30" spans="2:10" x14ac:dyDescent="0.25">
      <c r="B30" s="14" t="s">
        <v>103</v>
      </c>
      <c r="C30" s="15" t="s">
        <v>45</v>
      </c>
      <c r="D30" s="16" t="s">
        <v>233</v>
      </c>
      <c r="E30" s="17">
        <v>80</v>
      </c>
      <c r="F30" s="18">
        <v>0</v>
      </c>
      <c r="G30" s="18">
        <v>0</v>
      </c>
      <c r="H30" s="18">
        <f t="shared" si="4"/>
        <v>0</v>
      </c>
      <c r="I30" s="18">
        <f t="shared" si="5"/>
        <v>0</v>
      </c>
      <c r="J30" s="18">
        <f t="shared" si="3"/>
        <v>0</v>
      </c>
    </row>
    <row r="31" spans="2:10" x14ac:dyDescent="0.25">
      <c r="B31" s="14" t="s">
        <v>104</v>
      </c>
      <c r="C31" s="15" t="s">
        <v>190</v>
      </c>
      <c r="D31" s="16" t="s">
        <v>233</v>
      </c>
      <c r="E31" s="17">
        <v>1</v>
      </c>
      <c r="F31" s="18">
        <v>0</v>
      </c>
      <c r="G31" s="18">
        <v>0</v>
      </c>
      <c r="H31" s="18">
        <f t="shared" si="4"/>
        <v>0</v>
      </c>
      <c r="I31" s="18">
        <f t="shared" si="5"/>
        <v>0</v>
      </c>
      <c r="J31" s="18">
        <f t="shared" si="3"/>
        <v>0</v>
      </c>
    </row>
    <row r="32" spans="2:10" x14ac:dyDescent="0.25">
      <c r="B32" s="40" t="s">
        <v>13</v>
      </c>
      <c r="C32" s="41" t="s">
        <v>47</v>
      </c>
      <c r="D32" s="42"/>
      <c r="E32" s="43"/>
      <c r="F32" s="43"/>
      <c r="G32" s="43"/>
      <c r="H32" s="43"/>
      <c r="I32" s="43"/>
      <c r="J32" s="44">
        <f>SUM(J33:J41)</f>
        <v>0</v>
      </c>
    </row>
    <row r="33" spans="2:13" x14ac:dyDescent="0.25">
      <c r="B33" s="14" t="s">
        <v>105</v>
      </c>
      <c r="C33" s="15" t="s">
        <v>48</v>
      </c>
      <c r="D33" s="16" t="s">
        <v>232</v>
      </c>
      <c r="E33" s="17">
        <v>15</v>
      </c>
      <c r="F33" s="18">
        <v>0</v>
      </c>
      <c r="G33" s="18">
        <v>0</v>
      </c>
      <c r="H33" s="18">
        <f t="shared" ref="H33:H41" si="6">E33*F33</f>
        <v>0</v>
      </c>
      <c r="I33" s="18">
        <f t="shared" ref="I33:I41" si="7">E33*G33</f>
        <v>0</v>
      </c>
      <c r="J33" s="18">
        <f t="shared" si="3"/>
        <v>0</v>
      </c>
    </row>
    <row r="34" spans="2:13" x14ac:dyDescent="0.25">
      <c r="B34" s="14" t="s">
        <v>106</v>
      </c>
      <c r="C34" s="15" t="s">
        <v>49</v>
      </c>
      <c r="D34" s="16" t="s">
        <v>232</v>
      </c>
      <c r="E34" s="17">
        <v>12</v>
      </c>
      <c r="F34" s="18">
        <v>0</v>
      </c>
      <c r="G34" s="18">
        <v>0</v>
      </c>
      <c r="H34" s="18">
        <f t="shared" si="6"/>
        <v>0</v>
      </c>
      <c r="I34" s="18">
        <f t="shared" si="7"/>
        <v>0</v>
      </c>
      <c r="J34" s="18">
        <f t="shared" si="3"/>
        <v>0</v>
      </c>
    </row>
    <row r="35" spans="2:13" x14ac:dyDescent="0.25">
      <c r="B35" s="14" t="s">
        <v>107</v>
      </c>
      <c r="C35" s="15" t="s">
        <v>50</v>
      </c>
      <c r="D35" s="16" t="s">
        <v>232</v>
      </c>
      <c r="E35" s="17">
        <v>6</v>
      </c>
      <c r="F35" s="18">
        <v>0</v>
      </c>
      <c r="G35" s="18">
        <v>0</v>
      </c>
      <c r="H35" s="18">
        <f t="shared" si="6"/>
        <v>0</v>
      </c>
      <c r="I35" s="18">
        <f t="shared" si="7"/>
        <v>0</v>
      </c>
      <c r="J35" s="18">
        <f t="shared" si="3"/>
        <v>0</v>
      </c>
    </row>
    <row r="36" spans="2:13" x14ac:dyDescent="0.25">
      <c r="B36" s="14" t="s">
        <v>108</v>
      </c>
      <c r="C36" s="15" t="s">
        <v>51</v>
      </c>
      <c r="D36" s="16" t="s">
        <v>232</v>
      </c>
      <c r="E36" s="17">
        <v>6</v>
      </c>
      <c r="F36" s="18">
        <v>0</v>
      </c>
      <c r="G36" s="18">
        <v>0</v>
      </c>
      <c r="H36" s="18">
        <f t="shared" si="6"/>
        <v>0</v>
      </c>
      <c r="I36" s="18">
        <f t="shared" si="7"/>
        <v>0</v>
      </c>
      <c r="J36" s="18">
        <f t="shared" si="3"/>
        <v>0</v>
      </c>
    </row>
    <row r="37" spans="2:13" ht="30" x14ac:dyDescent="0.25">
      <c r="B37" s="14" t="s">
        <v>109</v>
      </c>
      <c r="C37" s="15" t="s">
        <v>52</v>
      </c>
      <c r="D37" s="16" t="s">
        <v>232</v>
      </c>
      <c r="E37" s="17">
        <v>6</v>
      </c>
      <c r="F37" s="18">
        <v>0</v>
      </c>
      <c r="G37" s="18">
        <v>0</v>
      </c>
      <c r="H37" s="18">
        <f t="shared" si="6"/>
        <v>0</v>
      </c>
      <c r="I37" s="18">
        <f t="shared" si="7"/>
        <v>0</v>
      </c>
      <c r="J37" s="18">
        <f t="shared" si="3"/>
        <v>0</v>
      </c>
    </row>
    <row r="38" spans="2:13" x14ac:dyDescent="0.25">
      <c r="B38" s="14" t="s">
        <v>110</v>
      </c>
      <c r="C38" s="15" t="s">
        <v>53</v>
      </c>
      <c r="D38" s="16" t="s">
        <v>232</v>
      </c>
      <c r="E38" s="17">
        <v>14</v>
      </c>
      <c r="F38" s="18">
        <v>0</v>
      </c>
      <c r="G38" s="18">
        <v>0</v>
      </c>
      <c r="H38" s="18">
        <f t="shared" si="6"/>
        <v>0</v>
      </c>
      <c r="I38" s="18">
        <f t="shared" si="7"/>
        <v>0</v>
      </c>
      <c r="J38" s="18">
        <f t="shared" si="3"/>
        <v>0</v>
      </c>
    </row>
    <row r="39" spans="2:13" x14ac:dyDescent="0.25">
      <c r="B39" s="14" t="s">
        <v>111</v>
      </c>
      <c r="C39" s="15" t="s">
        <v>84</v>
      </c>
      <c r="D39" s="16" t="s">
        <v>229</v>
      </c>
      <c r="E39" s="17">
        <f>E38*50</f>
        <v>700</v>
      </c>
      <c r="F39" s="18">
        <v>0</v>
      </c>
      <c r="G39" s="18">
        <v>0</v>
      </c>
      <c r="H39" s="18">
        <f t="shared" si="6"/>
        <v>0</v>
      </c>
      <c r="I39" s="18">
        <f t="shared" si="7"/>
        <v>0</v>
      </c>
      <c r="J39" s="18">
        <f t="shared" si="3"/>
        <v>0</v>
      </c>
    </row>
    <row r="40" spans="2:13" x14ac:dyDescent="0.25">
      <c r="B40" s="14" t="s">
        <v>112</v>
      </c>
      <c r="C40" s="15" t="s">
        <v>83</v>
      </c>
      <c r="D40" s="16" t="s">
        <v>231</v>
      </c>
      <c r="E40" s="17">
        <f>E38*2</f>
        <v>28</v>
      </c>
      <c r="F40" s="18">
        <v>0</v>
      </c>
      <c r="G40" s="18">
        <v>0</v>
      </c>
      <c r="H40" s="18">
        <f t="shared" si="6"/>
        <v>0</v>
      </c>
      <c r="I40" s="18">
        <f t="shared" si="7"/>
        <v>0</v>
      </c>
      <c r="J40" s="18">
        <f t="shared" si="3"/>
        <v>0</v>
      </c>
    </row>
    <row r="41" spans="2:13" x14ac:dyDescent="0.25">
      <c r="B41" s="14" t="s">
        <v>113</v>
      </c>
      <c r="C41" s="15" t="s">
        <v>54</v>
      </c>
      <c r="D41" s="16" t="s">
        <v>231</v>
      </c>
      <c r="E41" s="17">
        <v>8</v>
      </c>
      <c r="F41" s="18">
        <v>0</v>
      </c>
      <c r="G41" s="18">
        <v>0</v>
      </c>
      <c r="H41" s="18">
        <f t="shared" si="6"/>
        <v>0</v>
      </c>
      <c r="I41" s="18">
        <f t="shared" si="7"/>
        <v>0</v>
      </c>
      <c r="J41" s="18">
        <f t="shared" si="3"/>
        <v>0</v>
      </c>
    </row>
    <row r="42" spans="2:13" x14ac:dyDescent="0.25">
      <c r="B42" s="40" t="s">
        <v>14</v>
      </c>
      <c r="C42" s="41" t="s">
        <v>35</v>
      </c>
      <c r="D42" s="42"/>
      <c r="E42" s="43"/>
      <c r="F42" s="43"/>
      <c r="G42" s="43"/>
      <c r="H42" s="43"/>
      <c r="I42" s="43"/>
      <c r="J42" s="44">
        <f>SUM(J43:J45)</f>
        <v>0</v>
      </c>
    </row>
    <row r="43" spans="2:13" ht="30" x14ac:dyDescent="0.25">
      <c r="B43" s="14" t="s">
        <v>114</v>
      </c>
      <c r="C43" s="15" t="s">
        <v>55</v>
      </c>
      <c r="D43" s="16" t="s">
        <v>231</v>
      </c>
      <c r="E43" s="17">
        <v>130</v>
      </c>
      <c r="F43" s="18">
        <v>0</v>
      </c>
      <c r="G43" s="18">
        <v>0</v>
      </c>
      <c r="H43" s="18">
        <f t="shared" ref="H43:H45" si="8">E43*F43</f>
        <v>0</v>
      </c>
      <c r="I43" s="18">
        <f t="shared" ref="I43:I45" si="9">E43*G43</f>
        <v>0</v>
      </c>
      <c r="J43" s="18">
        <f t="shared" si="3"/>
        <v>0</v>
      </c>
    </row>
    <row r="44" spans="2:13" ht="30" x14ac:dyDescent="0.25">
      <c r="B44" s="14" t="s">
        <v>115</v>
      </c>
      <c r="C44" s="15" t="s">
        <v>56</v>
      </c>
      <c r="D44" s="16" t="s">
        <v>231</v>
      </c>
      <c r="E44" s="17">
        <v>12</v>
      </c>
      <c r="F44" s="18">
        <v>0</v>
      </c>
      <c r="G44" s="18">
        <v>0</v>
      </c>
      <c r="H44" s="18">
        <f t="shared" si="8"/>
        <v>0</v>
      </c>
      <c r="I44" s="18">
        <f t="shared" si="9"/>
        <v>0</v>
      </c>
      <c r="J44" s="18">
        <f t="shared" si="3"/>
        <v>0</v>
      </c>
    </row>
    <row r="45" spans="2:13" ht="30" x14ac:dyDescent="0.25">
      <c r="B45" s="14" t="s">
        <v>116</v>
      </c>
      <c r="C45" s="15" t="s">
        <v>63</v>
      </c>
      <c r="D45" s="16" t="s">
        <v>231</v>
      </c>
      <c r="E45" s="17">
        <v>141</v>
      </c>
      <c r="F45" s="18">
        <v>0</v>
      </c>
      <c r="G45" s="18">
        <v>0</v>
      </c>
      <c r="H45" s="18">
        <f t="shared" si="8"/>
        <v>0</v>
      </c>
      <c r="I45" s="18">
        <f t="shared" si="9"/>
        <v>0</v>
      </c>
      <c r="J45" s="18">
        <f t="shared" si="3"/>
        <v>0</v>
      </c>
      <c r="M45" s="12"/>
    </row>
    <row r="46" spans="2:13" x14ac:dyDescent="0.25">
      <c r="B46" s="40" t="s">
        <v>21</v>
      </c>
      <c r="C46" s="41" t="s">
        <v>72</v>
      </c>
      <c r="D46" s="42"/>
      <c r="E46" s="43"/>
      <c r="F46" s="43"/>
      <c r="G46" s="43"/>
      <c r="H46" s="43"/>
      <c r="I46" s="43"/>
      <c r="J46" s="44">
        <f>SUM(J47:J55)</f>
        <v>0</v>
      </c>
    </row>
    <row r="47" spans="2:13" ht="30" x14ac:dyDescent="0.25">
      <c r="B47" s="14" t="s">
        <v>117</v>
      </c>
      <c r="C47" s="15" t="s">
        <v>58</v>
      </c>
      <c r="D47" s="16" t="s">
        <v>230</v>
      </c>
      <c r="E47" s="17">
        <v>115</v>
      </c>
      <c r="F47" s="18">
        <v>0</v>
      </c>
      <c r="G47" s="18">
        <v>0</v>
      </c>
      <c r="H47" s="18">
        <f t="shared" ref="H47:H55" si="10">E47*F47</f>
        <v>0</v>
      </c>
      <c r="I47" s="18">
        <f t="shared" ref="I47:I55" si="11">E47*G47</f>
        <v>0</v>
      </c>
      <c r="J47" s="18">
        <f t="shared" si="3"/>
        <v>0</v>
      </c>
    </row>
    <row r="48" spans="2:13" x14ac:dyDescent="0.25">
      <c r="B48" s="14" t="s">
        <v>118</v>
      </c>
      <c r="C48" s="15" t="s">
        <v>59</v>
      </c>
      <c r="D48" s="16" t="s">
        <v>230</v>
      </c>
      <c r="E48" s="17">
        <v>226</v>
      </c>
      <c r="F48" s="18">
        <v>0</v>
      </c>
      <c r="G48" s="18">
        <v>0</v>
      </c>
      <c r="H48" s="18">
        <f t="shared" si="10"/>
        <v>0</v>
      </c>
      <c r="I48" s="18">
        <f t="shared" si="11"/>
        <v>0</v>
      </c>
      <c r="J48" s="18">
        <f t="shared" si="3"/>
        <v>0</v>
      </c>
    </row>
    <row r="49" spans="2:13" ht="30" x14ac:dyDescent="0.25">
      <c r="B49" s="14" t="s">
        <v>119</v>
      </c>
      <c r="C49" s="15" t="s">
        <v>234</v>
      </c>
      <c r="D49" s="24" t="s">
        <v>233</v>
      </c>
      <c r="E49" s="25">
        <v>3</v>
      </c>
      <c r="F49" s="18">
        <v>0</v>
      </c>
      <c r="G49" s="18">
        <v>0</v>
      </c>
      <c r="H49" s="18">
        <f t="shared" si="10"/>
        <v>0</v>
      </c>
      <c r="I49" s="18">
        <f t="shared" si="11"/>
        <v>0</v>
      </c>
      <c r="J49" s="18">
        <f t="shared" si="3"/>
        <v>0</v>
      </c>
    </row>
    <row r="50" spans="2:13" x14ac:dyDescent="0.25">
      <c r="B50" s="14" t="s">
        <v>120</v>
      </c>
      <c r="C50" s="15" t="s">
        <v>239</v>
      </c>
      <c r="D50" s="24" t="s">
        <v>233</v>
      </c>
      <c r="E50" s="25">
        <v>4</v>
      </c>
      <c r="F50" s="18">
        <v>0</v>
      </c>
      <c r="G50" s="18">
        <v>0</v>
      </c>
      <c r="H50" s="18">
        <f t="shared" si="10"/>
        <v>0</v>
      </c>
      <c r="I50" s="18">
        <f t="shared" si="11"/>
        <v>0</v>
      </c>
      <c r="J50" s="18">
        <f t="shared" si="3"/>
        <v>0</v>
      </c>
    </row>
    <row r="51" spans="2:13" x14ac:dyDescent="0.25">
      <c r="B51" s="14" t="s">
        <v>121</v>
      </c>
      <c r="C51" s="15" t="s">
        <v>240</v>
      </c>
      <c r="D51" s="24" t="s">
        <v>233</v>
      </c>
      <c r="E51" s="25">
        <v>2</v>
      </c>
      <c r="F51" s="18">
        <v>0</v>
      </c>
      <c r="G51" s="18">
        <v>0</v>
      </c>
      <c r="H51" s="18">
        <f t="shared" si="10"/>
        <v>0</v>
      </c>
      <c r="I51" s="18">
        <f t="shared" si="11"/>
        <v>0</v>
      </c>
      <c r="J51" s="18">
        <f t="shared" si="3"/>
        <v>0</v>
      </c>
    </row>
    <row r="52" spans="2:13" ht="45" x14ac:dyDescent="0.25">
      <c r="B52" s="14" t="s">
        <v>235</v>
      </c>
      <c r="C52" s="15" t="s">
        <v>241</v>
      </c>
      <c r="D52" s="24" t="s">
        <v>233</v>
      </c>
      <c r="E52" s="25">
        <v>2</v>
      </c>
      <c r="F52" s="18">
        <v>0</v>
      </c>
      <c r="G52" s="18">
        <v>0</v>
      </c>
      <c r="H52" s="18">
        <f t="shared" si="10"/>
        <v>0</v>
      </c>
      <c r="I52" s="18">
        <f t="shared" si="11"/>
        <v>0</v>
      </c>
      <c r="J52" s="18">
        <f t="shared" si="3"/>
        <v>0</v>
      </c>
    </row>
    <row r="53" spans="2:13" ht="30" x14ac:dyDescent="0.25">
      <c r="B53" s="14" t="s">
        <v>236</v>
      </c>
      <c r="C53" s="15" t="s">
        <v>242</v>
      </c>
      <c r="D53" s="24" t="s">
        <v>233</v>
      </c>
      <c r="E53" s="25">
        <v>11</v>
      </c>
      <c r="F53" s="18">
        <v>0</v>
      </c>
      <c r="G53" s="18">
        <v>0</v>
      </c>
      <c r="H53" s="18">
        <f t="shared" si="10"/>
        <v>0</v>
      </c>
      <c r="I53" s="18">
        <f t="shared" si="11"/>
        <v>0</v>
      </c>
      <c r="J53" s="18">
        <f t="shared" si="3"/>
        <v>0</v>
      </c>
    </row>
    <row r="54" spans="2:13" x14ac:dyDescent="0.25">
      <c r="B54" s="14" t="s">
        <v>237</v>
      </c>
      <c r="C54" s="15" t="s">
        <v>244</v>
      </c>
      <c r="D54" s="24" t="s">
        <v>233</v>
      </c>
      <c r="E54" s="25">
        <v>3</v>
      </c>
      <c r="F54" s="18">
        <v>0</v>
      </c>
      <c r="G54" s="18">
        <v>0</v>
      </c>
      <c r="H54" s="18">
        <f t="shared" si="10"/>
        <v>0</v>
      </c>
      <c r="I54" s="18">
        <f t="shared" si="11"/>
        <v>0</v>
      </c>
      <c r="J54" s="18">
        <f t="shared" si="3"/>
        <v>0</v>
      </c>
    </row>
    <row r="55" spans="2:13" ht="30" x14ac:dyDescent="0.25">
      <c r="B55" s="14" t="s">
        <v>238</v>
      </c>
      <c r="C55" s="15" t="s">
        <v>243</v>
      </c>
      <c r="D55" s="16" t="s">
        <v>233</v>
      </c>
      <c r="E55" s="17">
        <v>1</v>
      </c>
      <c r="F55" s="18">
        <v>0</v>
      </c>
      <c r="G55" s="18">
        <v>0</v>
      </c>
      <c r="H55" s="18">
        <f t="shared" si="10"/>
        <v>0</v>
      </c>
      <c r="I55" s="18">
        <f t="shared" si="11"/>
        <v>0</v>
      </c>
      <c r="J55" s="18">
        <f t="shared" si="3"/>
        <v>0</v>
      </c>
    </row>
    <row r="56" spans="2:13" x14ac:dyDescent="0.25">
      <c r="B56" s="40" t="s">
        <v>22</v>
      </c>
      <c r="C56" s="41" t="s">
        <v>15</v>
      </c>
      <c r="D56" s="42"/>
      <c r="E56" s="43"/>
      <c r="F56" s="43"/>
      <c r="G56" s="43"/>
      <c r="H56" s="43"/>
      <c r="I56" s="43"/>
      <c r="J56" s="44">
        <f>SUM(J57:J69)</f>
        <v>0</v>
      </c>
    </row>
    <row r="57" spans="2:13" x14ac:dyDescent="0.25">
      <c r="B57" s="14" t="s">
        <v>122</v>
      </c>
      <c r="C57" s="15" t="s">
        <v>16</v>
      </c>
      <c r="D57" s="16" t="s">
        <v>231</v>
      </c>
      <c r="E57" s="17">
        <v>91.655000000000001</v>
      </c>
      <c r="F57" s="18">
        <v>0</v>
      </c>
      <c r="G57" s="18">
        <v>0</v>
      </c>
      <c r="H57" s="18">
        <f t="shared" ref="H57:H69" si="12">E57*F57</f>
        <v>0</v>
      </c>
      <c r="I57" s="18">
        <f t="shared" ref="I57:I69" si="13">E57*G57</f>
        <v>0</v>
      </c>
      <c r="J57" s="18">
        <f>H57+I57</f>
        <v>0</v>
      </c>
      <c r="M57" s="13"/>
    </row>
    <row r="58" spans="2:13" ht="30" x14ac:dyDescent="0.25">
      <c r="B58" s="14" t="s">
        <v>123</v>
      </c>
      <c r="C58" s="15" t="s">
        <v>19</v>
      </c>
      <c r="D58" s="16" t="s">
        <v>231</v>
      </c>
      <c r="E58" s="17">
        <v>15.47</v>
      </c>
      <c r="F58" s="18">
        <v>0</v>
      </c>
      <c r="G58" s="18">
        <v>0</v>
      </c>
      <c r="H58" s="18">
        <f t="shared" si="12"/>
        <v>0</v>
      </c>
      <c r="I58" s="18">
        <f t="shared" si="13"/>
        <v>0</v>
      </c>
      <c r="J58" s="18">
        <f t="shared" ref="J58:J69" si="14">H58+I58</f>
        <v>0</v>
      </c>
      <c r="M58" s="13"/>
    </row>
    <row r="59" spans="2:13" x14ac:dyDescent="0.25">
      <c r="B59" s="14" t="s">
        <v>124</v>
      </c>
      <c r="C59" s="15" t="s">
        <v>17</v>
      </c>
      <c r="D59" s="16" t="s">
        <v>231</v>
      </c>
      <c r="E59" s="17">
        <v>224.48</v>
      </c>
      <c r="F59" s="18">
        <v>0</v>
      </c>
      <c r="G59" s="18">
        <v>0</v>
      </c>
      <c r="H59" s="18">
        <f t="shared" si="12"/>
        <v>0</v>
      </c>
      <c r="I59" s="18">
        <f t="shared" si="13"/>
        <v>0</v>
      </c>
      <c r="J59" s="18">
        <f t="shared" si="14"/>
        <v>0</v>
      </c>
      <c r="M59" s="13"/>
    </row>
    <row r="60" spans="2:13" ht="30" x14ac:dyDescent="0.25">
      <c r="B60" s="14" t="s">
        <v>125</v>
      </c>
      <c r="C60" s="15" t="s">
        <v>18</v>
      </c>
      <c r="D60" s="16" t="s">
        <v>231</v>
      </c>
      <c r="E60" s="17">
        <v>45.33</v>
      </c>
      <c r="F60" s="18">
        <v>0</v>
      </c>
      <c r="G60" s="18">
        <v>0</v>
      </c>
      <c r="H60" s="18">
        <f t="shared" si="12"/>
        <v>0</v>
      </c>
      <c r="I60" s="18">
        <f t="shared" si="13"/>
        <v>0</v>
      </c>
      <c r="J60" s="18">
        <f t="shared" si="14"/>
        <v>0</v>
      </c>
      <c r="M60" s="13"/>
    </row>
    <row r="61" spans="2:13" x14ac:dyDescent="0.25">
      <c r="B61" s="14" t="s">
        <v>126</v>
      </c>
      <c r="C61" s="15" t="s">
        <v>57</v>
      </c>
      <c r="D61" s="16" t="s">
        <v>231</v>
      </c>
      <c r="E61" s="17">
        <v>20</v>
      </c>
      <c r="F61" s="18">
        <v>0</v>
      </c>
      <c r="G61" s="18">
        <v>0</v>
      </c>
      <c r="H61" s="18">
        <f t="shared" si="12"/>
        <v>0</v>
      </c>
      <c r="I61" s="18">
        <f t="shared" si="13"/>
        <v>0</v>
      </c>
      <c r="J61" s="18">
        <f t="shared" si="14"/>
        <v>0</v>
      </c>
      <c r="M61" s="13"/>
    </row>
    <row r="62" spans="2:13" ht="30" x14ac:dyDescent="0.25">
      <c r="B62" s="14" t="s">
        <v>127</v>
      </c>
      <c r="C62" s="15" t="s">
        <v>60</v>
      </c>
      <c r="D62" s="16" t="s">
        <v>231</v>
      </c>
      <c r="E62" s="17">
        <v>284</v>
      </c>
      <c r="F62" s="18">
        <v>0</v>
      </c>
      <c r="G62" s="18">
        <v>0</v>
      </c>
      <c r="H62" s="18">
        <f t="shared" si="12"/>
        <v>0</v>
      </c>
      <c r="I62" s="18">
        <f t="shared" si="13"/>
        <v>0</v>
      </c>
      <c r="J62" s="18">
        <f t="shared" si="14"/>
        <v>0</v>
      </c>
      <c r="M62" s="13"/>
    </row>
    <row r="63" spans="2:13" ht="30" x14ac:dyDescent="0.25">
      <c r="B63" s="14" t="s">
        <v>128</v>
      </c>
      <c r="C63" s="15" t="s">
        <v>61</v>
      </c>
      <c r="D63" s="16" t="s">
        <v>231</v>
      </c>
      <c r="E63" s="17">
        <v>284</v>
      </c>
      <c r="F63" s="18">
        <v>0</v>
      </c>
      <c r="G63" s="18">
        <v>0</v>
      </c>
      <c r="H63" s="18">
        <f t="shared" si="12"/>
        <v>0</v>
      </c>
      <c r="I63" s="18">
        <f t="shared" si="13"/>
        <v>0</v>
      </c>
      <c r="J63" s="18">
        <f t="shared" si="14"/>
        <v>0</v>
      </c>
      <c r="M63" s="12"/>
    </row>
    <row r="64" spans="2:13" ht="30" x14ac:dyDescent="0.25">
      <c r="B64" s="14" t="s">
        <v>129</v>
      </c>
      <c r="C64" s="15" t="s">
        <v>62</v>
      </c>
      <c r="D64" s="16" t="s">
        <v>231</v>
      </c>
      <c r="E64" s="17">
        <v>284</v>
      </c>
      <c r="F64" s="18">
        <v>0</v>
      </c>
      <c r="G64" s="18">
        <v>0</v>
      </c>
      <c r="H64" s="18">
        <f t="shared" si="12"/>
        <v>0</v>
      </c>
      <c r="I64" s="18">
        <f t="shared" si="13"/>
        <v>0</v>
      </c>
      <c r="J64" s="18">
        <f t="shared" si="14"/>
        <v>0</v>
      </c>
      <c r="M64" s="12"/>
    </row>
    <row r="65" spans="2:13" x14ac:dyDescent="0.25">
      <c r="B65" s="14" t="s">
        <v>130</v>
      </c>
      <c r="C65" s="15" t="s">
        <v>64</v>
      </c>
      <c r="D65" s="16" t="s">
        <v>230</v>
      </c>
      <c r="E65" s="17">
        <v>4</v>
      </c>
      <c r="F65" s="18">
        <v>0</v>
      </c>
      <c r="G65" s="18">
        <v>0</v>
      </c>
      <c r="H65" s="18">
        <f t="shared" si="12"/>
        <v>0</v>
      </c>
      <c r="I65" s="18">
        <f t="shared" si="13"/>
        <v>0</v>
      </c>
      <c r="J65" s="18">
        <f t="shared" si="14"/>
        <v>0</v>
      </c>
      <c r="M65" s="12"/>
    </row>
    <row r="66" spans="2:13" ht="30" x14ac:dyDescent="0.25">
      <c r="B66" s="14" t="s">
        <v>131</v>
      </c>
      <c r="C66" s="15" t="s">
        <v>191</v>
      </c>
      <c r="D66" s="16" t="s">
        <v>231</v>
      </c>
      <c r="E66" s="17">
        <f>29.5*0.25</f>
        <v>7.375</v>
      </c>
      <c r="F66" s="18">
        <v>0</v>
      </c>
      <c r="G66" s="18">
        <v>0</v>
      </c>
      <c r="H66" s="18">
        <f t="shared" si="12"/>
        <v>0</v>
      </c>
      <c r="I66" s="18">
        <f t="shared" si="13"/>
        <v>0</v>
      </c>
      <c r="J66" s="18">
        <f t="shared" si="14"/>
        <v>0</v>
      </c>
      <c r="M66" s="12"/>
    </row>
    <row r="67" spans="2:13" ht="30" x14ac:dyDescent="0.25">
      <c r="B67" s="14" t="s">
        <v>132</v>
      </c>
      <c r="C67" s="15" t="s">
        <v>192</v>
      </c>
      <c r="D67" s="16" t="s">
        <v>231</v>
      </c>
      <c r="E67" s="17">
        <f>14.5*0.25</f>
        <v>3.625</v>
      </c>
      <c r="F67" s="18">
        <v>0</v>
      </c>
      <c r="G67" s="18">
        <v>0</v>
      </c>
      <c r="H67" s="18">
        <f t="shared" si="12"/>
        <v>0</v>
      </c>
      <c r="I67" s="18">
        <f t="shared" si="13"/>
        <v>0</v>
      </c>
      <c r="J67" s="18">
        <f t="shared" si="14"/>
        <v>0</v>
      </c>
      <c r="M67" s="12"/>
    </row>
    <row r="68" spans="2:13" ht="30" x14ac:dyDescent="0.25">
      <c r="B68" s="14" t="s">
        <v>133</v>
      </c>
      <c r="C68" s="15" t="s">
        <v>193</v>
      </c>
      <c r="D68" s="16" t="s">
        <v>231</v>
      </c>
      <c r="E68" s="17">
        <f>58*0.25</f>
        <v>14.5</v>
      </c>
      <c r="F68" s="18">
        <v>0</v>
      </c>
      <c r="G68" s="18">
        <v>0</v>
      </c>
      <c r="H68" s="18">
        <f t="shared" si="12"/>
        <v>0</v>
      </c>
      <c r="I68" s="18">
        <f t="shared" si="13"/>
        <v>0</v>
      </c>
      <c r="J68" s="18">
        <f t="shared" si="14"/>
        <v>0</v>
      </c>
      <c r="M68" s="12"/>
    </row>
    <row r="69" spans="2:13" ht="30" x14ac:dyDescent="0.25">
      <c r="B69" s="14" t="s">
        <v>134</v>
      </c>
      <c r="C69" s="15" t="s">
        <v>194</v>
      </c>
      <c r="D69" s="16" t="s">
        <v>231</v>
      </c>
      <c r="E69" s="17">
        <f>38*0.25</f>
        <v>9.5</v>
      </c>
      <c r="F69" s="18">
        <v>0</v>
      </c>
      <c r="G69" s="18">
        <v>0</v>
      </c>
      <c r="H69" s="18">
        <f t="shared" si="12"/>
        <v>0</v>
      </c>
      <c r="I69" s="18">
        <f t="shared" si="13"/>
        <v>0</v>
      </c>
      <c r="J69" s="18">
        <f t="shared" si="14"/>
        <v>0</v>
      </c>
    </row>
    <row r="70" spans="2:13" x14ac:dyDescent="0.25">
      <c r="B70" s="40" t="s">
        <v>25</v>
      </c>
      <c r="C70" s="41" t="s">
        <v>73</v>
      </c>
      <c r="D70" s="42"/>
      <c r="E70" s="43"/>
      <c r="F70" s="43"/>
      <c r="G70" s="43"/>
      <c r="H70" s="43"/>
      <c r="I70" s="43"/>
      <c r="J70" s="44">
        <f>SUM(J71:J79)</f>
        <v>0</v>
      </c>
    </row>
    <row r="71" spans="2:13" x14ac:dyDescent="0.25">
      <c r="B71" s="14" t="s">
        <v>135</v>
      </c>
      <c r="C71" s="15" t="s">
        <v>65</v>
      </c>
      <c r="D71" s="16" t="s">
        <v>231</v>
      </c>
      <c r="E71" s="17">
        <v>500</v>
      </c>
      <c r="F71" s="18">
        <v>0</v>
      </c>
      <c r="G71" s="18">
        <v>0</v>
      </c>
      <c r="H71" s="18">
        <f t="shared" ref="H71:H79" si="15">E71*F71</f>
        <v>0</v>
      </c>
      <c r="I71" s="18">
        <f t="shared" ref="I71:I79" si="16">E71*G71</f>
        <v>0</v>
      </c>
      <c r="J71" s="18">
        <f>H71+I71</f>
        <v>0</v>
      </c>
    </row>
    <row r="72" spans="2:13" x14ac:dyDescent="0.25">
      <c r="B72" s="14" t="s">
        <v>136</v>
      </c>
      <c r="C72" s="15" t="s">
        <v>66</v>
      </c>
      <c r="D72" s="16" t="s">
        <v>231</v>
      </c>
      <c r="E72" s="17">
        <v>800</v>
      </c>
      <c r="F72" s="18">
        <v>0</v>
      </c>
      <c r="G72" s="18">
        <v>0</v>
      </c>
      <c r="H72" s="18">
        <f t="shared" si="15"/>
        <v>0</v>
      </c>
      <c r="I72" s="18">
        <f t="shared" si="16"/>
        <v>0</v>
      </c>
      <c r="J72" s="18">
        <f t="shared" ref="J72:J79" si="17">H72+I72</f>
        <v>0</v>
      </c>
    </row>
    <row r="73" spans="2:13" x14ac:dyDescent="0.25">
      <c r="B73" s="14" t="s">
        <v>137</v>
      </c>
      <c r="C73" s="15" t="s">
        <v>68</v>
      </c>
      <c r="D73" s="16" t="s">
        <v>231</v>
      </c>
      <c r="E73" s="17">
        <v>360</v>
      </c>
      <c r="F73" s="18">
        <v>0</v>
      </c>
      <c r="G73" s="18">
        <v>0</v>
      </c>
      <c r="H73" s="18">
        <f t="shared" si="15"/>
        <v>0</v>
      </c>
      <c r="I73" s="18">
        <f t="shared" si="16"/>
        <v>0</v>
      </c>
      <c r="J73" s="18">
        <f t="shared" si="17"/>
        <v>0</v>
      </c>
    </row>
    <row r="74" spans="2:13" x14ac:dyDescent="0.25">
      <c r="B74" s="14" t="s">
        <v>138</v>
      </c>
      <c r="C74" s="15" t="s">
        <v>67</v>
      </c>
      <c r="D74" s="16" t="s">
        <v>231</v>
      </c>
      <c r="E74" s="17">
        <v>360</v>
      </c>
      <c r="F74" s="18">
        <v>0</v>
      </c>
      <c r="G74" s="18">
        <v>0</v>
      </c>
      <c r="H74" s="18">
        <f t="shared" si="15"/>
        <v>0</v>
      </c>
      <c r="I74" s="18">
        <f t="shared" si="16"/>
        <v>0</v>
      </c>
      <c r="J74" s="18">
        <f t="shared" si="17"/>
        <v>0</v>
      </c>
    </row>
    <row r="75" spans="2:13" x14ac:dyDescent="0.25">
      <c r="B75" s="14" t="s">
        <v>139</v>
      </c>
      <c r="C75" s="15" t="s">
        <v>85</v>
      </c>
      <c r="D75" s="16" t="s">
        <v>231</v>
      </c>
      <c r="E75" s="17">
        <v>200</v>
      </c>
      <c r="F75" s="18">
        <v>0</v>
      </c>
      <c r="G75" s="18">
        <v>0</v>
      </c>
      <c r="H75" s="18">
        <f t="shared" si="15"/>
        <v>0</v>
      </c>
      <c r="I75" s="18">
        <f t="shared" si="16"/>
        <v>0</v>
      </c>
      <c r="J75" s="18">
        <f t="shared" si="17"/>
        <v>0</v>
      </c>
    </row>
    <row r="76" spans="2:13" x14ac:dyDescent="0.25">
      <c r="B76" s="14" t="s">
        <v>140</v>
      </c>
      <c r="C76" s="15" t="s">
        <v>69</v>
      </c>
      <c r="D76" s="16" t="s">
        <v>230</v>
      </c>
      <c r="E76" s="17">
        <v>341</v>
      </c>
      <c r="F76" s="18">
        <v>0</v>
      </c>
      <c r="G76" s="18">
        <v>0</v>
      </c>
      <c r="H76" s="18">
        <f t="shared" si="15"/>
        <v>0</v>
      </c>
      <c r="I76" s="18">
        <f t="shared" si="16"/>
        <v>0</v>
      </c>
      <c r="J76" s="18">
        <f t="shared" si="17"/>
        <v>0</v>
      </c>
    </row>
    <row r="77" spans="2:13" ht="30" x14ac:dyDescent="0.25">
      <c r="B77" s="14" t="s">
        <v>141</v>
      </c>
      <c r="C77" s="15" t="s">
        <v>71</v>
      </c>
      <c r="D77" s="16" t="s">
        <v>230</v>
      </c>
      <c r="E77" s="17">
        <v>44</v>
      </c>
      <c r="F77" s="18">
        <v>0</v>
      </c>
      <c r="G77" s="18">
        <v>0</v>
      </c>
      <c r="H77" s="18">
        <f t="shared" si="15"/>
        <v>0</v>
      </c>
      <c r="I77" s="18">
        <f t="shared" si="16"/>
        <v>0</v>
      </c>
      <c r="J77" s="18">
        <f t="shared" si="17"/>
        <v>0</v>
      </c>
    </row>
    <row r="78" spans="2:13" ht="30" x14ac:dyDescent="0.25">
      <c r="B78" s="14" t="s">
        <v>142</v>
      </c>
      <c r="C78" s="15" t="s">
        <v>70</v>
      </c>
      <c r="D78" s="16" t="s">
        <v>233</v>
      </c>
      <c r="E78" s="17">
        <v>1</v>
      </c>
      <c r="F78" s="18">
        <v>0</v>
      </c>
      <c r="G78" s="18">
        <v>0</v>
      </c>
      <c r="H78" s="18">
        <f t="shared" si="15"/>
        <v>0</v>
      </c>
      <c r="I78" s="18">
        <f t="shared" si="16"/>
        <v>0</v>
      </c>
      <c r="J78" s="18">
        <f t="shared" si="17"/>
        <v>0</v>
      </c>
    </row>
    <row r="79" spans="2:13" x14ac:dyDescent="0.25">
      <c r="B79" s="14" t="s">
        <v>247</v>
      </c>
      <c r="C79" s="15" t="s">
        <v>248</v>
      </c>
      <c r="D79" s="16" t="s">
        <v>233</v>
      </c>
      <c r="E79" s="17">
        <v>1</v>
      </c>
      <c r="F79" s="18">
        <v>0</v>
      </c>
      <c r="G79" s="18">
        <v>0</v>
      </c>
      <c r="H79" s="18">
        <f t="shared" si="15"/>
        <v>0</v>
      </c>
      <c r="I79" s="18">
        <f t="shared" si="16"/>
        <v>0</v>
      </c>
      <c r="J79" s="18">
        <f t="shared" si="17"/>
        <v>0</v>
      </c>
    </row>
    <row r="80" spans="2:13" x14ac:dyDescent="0.25">
      <c r="B80" s="40" t="s">
        <v>26</v>
      </c>
      <c r="C80" s="41" t="s">
        <v>20</v>
      </c>
      <c r="D80" s="42"/>
      <c r="E80" s="43"/>
      <c r="F80" s="43"/>
      <c r="G80" s="43"/>
      <c r="H80" s="43"/>
      <c r="I80" s="43"/>
      <c r="J80" s="44">
        <f>SUM(J81:J88)</f>
        <v>0</v>
      </c>
    </row>
    <row r="81" spans="2:13" ht="30" x14ac:dyDescent="0.25">
      <c r="B81" s="14" t="s">
        <v>143</v>
      </c>
      <c r="C81" s="15" t="s">
        <v>195</v>
      </c>
      <c r="D81" s="16" t="s">
        <v>233</v>
      </c>
      <c r="E81" s="17">
        <v>7</v>
      </c>
      <c r="F81" s="18">
        <v>0</v>
      </c>
      <c r="G81" s="18">
        <v>0</v>
      </c>
      <c r="H81" s="18">
        <f t="shared" ref="H81:H88" si="18">E81*F81</f>
        <v>0</v>
      </c>
      <c r="I81" s="18">
        <f t="shared" ref="I81:I88" si="19">E81*G81</f>
        <v>0</v>
      </c>
      <c r="J81" s="18">
        <f>H81+I81</f>
        <v>0</v>
      </c>
    </row>
    <row r="82" spans="2:13" x14ac:dyDescent="0.25">
      <c r="B82" s="14" t="s">
        <v>144</v>
      </c>
      <c r="C82" s="15" t="s">
        <v>196</v>
      </c>
      <c r="D82" s="16" t="s">
        <v>233</v>
      </c>
      <c r="E82" s="17">
        <v>11</v>
      </c>
      <c r="F82" s="18">
        <v>0</v>
      </c>
      <c r="G82" s="18">
        <v>0</v>
      </c>
      <c r="H82" s="18">
        <f t="shared" si="18"/>
        <v>0</v>
      </c>
      <c r="I82" s="18">
        <f t="shared" si="19"/>
        <v>0</v>
      </c>
      <c r="J82" s="18">
        <f t="shared" ref="J82:J123" si="20">H82+I82</f>
        <v>0</v>
      </c>
    </row>
    <row r="83" spans="2:13" x14ac:dyDescent="0.25">
      <c r="B83" s="14" t="s">
        <v>145</v>
      </c>
      <c r="C83" s="15" t="s">
        <v>197</v>
      </c>
      <c r="D83" s="16" t="s">
        <v>233</v>
      </c>
      <c r="E83" s="17">
        <v>11</v>
      </c>
      <c r="F83" s="18">
        <v>0</v>
      </c>
      <c r="G83" s="18">
        <v>0</v>
      </c>
      <c r="H83" s="18">
        <f t="shared" si="18"/>
        <v>0</v>
      </c>
      <c r="I83" s="18">
        <f t="shared" si="19"/>
        <v>0</v>
      </c>
      <c r="J83" s="18">
        <f t="shared" si="20"/>
        <v>0</v>
      </c>
    </row>
    <row r="84" spans="2:13" x14ac:dyDescent="0.25">
      <c r="B84" s="14" t="s">
        <v>146</v>
      </c>
      <c r="C84" s="15" t="s">
        <v>198</v>
      </c>
      <c r="D84" s="16" t="s">
        <v>233</v>
      </c>
      <c r="E84" s="17">
        <v>11</v>
      </c>
      <c r="F84" s="18">
        <v>0</v>
      </c>
      <c r="G84" s="18">
        <v>0</v>
      </c>
      <c r="H84" s="18">
        <f t="shared" si="18"/>
        <v>0</v>
      </c>
      <c r="I84" s="18">
        <f t="shared" si="19"/>
        <v>0</v>
      </c>
      <c r="J84" s="18">
        <f t="shared" si="20"/>
        <v>0</v>
      </c>
    </row>
    <row r="85" spans="2:13" x14ac:dyDescent="0.25">
      <c r="B85" s="14" t="s">
        <v>147</v>
      </c>
      <c r="C85" s="15" t="s">
        <v>199</v>
      </c>
      <c r="D85" s="16" t="s">
        <v>233</v>
      </c>
      <c r="E85" s="17">
        <v>4</v>
      </c>
      <c r="F85" s="18">
        <v>0</v>
      </c>
      <c r="G85" s="18">
        <v>0</v>
      </c>
      <c r="H85" s="18">
        <f t="shared" si="18"/>
        <v>0</v>
      </c>
      <c r="I85" s="18">
        <f t="shared" si="19"/>
        <v>0</v>
      </c>
      <c r="J85" s="18">
        <f t="shared" si="20"/>
        <v>0</v>
      </c>
    </row>
    <row r="86" spans="2:13" ht="30" x14ac:dyDescent="0.25">
      <c r="B86" s="14" t="s">
        <v>148</v>
      </c>
      <c r="C86" s="15" t="s">
        <v>200</v>
      </c>
      <c r="D86" s="16" t="s">
        <v>233</v>
      </c>
      <c r="E86" s="17">
        <v>13</v>
      </c>
      <c r="F86" s="18">
        <v>0</v>
      </c>
      <c r="G86" s="18">
        <v>0</v>
      </c>
      <c r="H86" s="18">
        <f t="shared" si="18"/>
        <v>0</v>
      </c>
      <c r="I86" s="18">
        <f t="shared" si="19"/>
        <v>0</v>
      </c>
      <c r="J86" s="18">
        <f t="shared" si="20"/>
        <v>0</v>
      </c>
    </row>
    <row r="87" spans="2:13" ht="30" x14ac:dyDescent="0.25">
      <c r="B87" s="14" t="s">
        <v>149</v>
      </c>
      <c r="C87" s="15" t="s">
        <v>201</v>
      </c>
      <c r="D87" s="16" t="s">
        <v>233</v>
      </c>
      <c r="E87" s="17">
        <v>7</v>
      </c>
      <c r="F87" s="18">
        <v>0</v>
      </c>
      <c r="G87" s="18">
        <v>0</v>
      </c>
      <c r="H87" s="18">
        <f t="shared" si="18"/>
        <v>0</v>
      </c>
      <c r="I87" s="18">
        <f t="shared" si="19"/>
        <v>0</v>
      </c>
      <c r="J87" s="18">
        <f t="shared" si="20"/>
        <v>0</v>
      </c>
    </row>
    <row r="88" spans="2:13" x14ac:dyDescent="0.25">
      <c r="B88" s="14" t="s">
        <v>150</v>
      </c>
      <c r="C88" s="15" t="s">
        <v>202</v>
      </c>
      <c r="D88" s="16" t="s">
        <v>233</v>
      </c>
      <c r="E88" s="17">
        <v>7</v>
      </c>
      <c r="F88" s="18">
        <v>0</v>
      </c>
      <c r="G88" s="18">
        <v>0</v>
      </c>
      <c r="H88" s="18">
        <f t="shared" si="18"/>
        <v>0</v>
      </c>
      <c r="I88" s="18">
        <f t="shared" si="19"/>
        <v>0</v>
      </c>
      <c r="J88" s="18">
        <f t="shared" si="20"/>
        <v>0</v>
      </c>
    </row>
    <row r="89" spans="2:13" x14ac:dyDescent="0.25">
      <c r="B89" s="40" t="s">
        <v>79</v>
      </c>
      <c r="C89" s="41" t="s">
        <v>23</v>
      </c>
      <c r="D89" s="42"/>
      <c r="E89" s="43"/>
      <c r="F89" s="43"/>
      <c r="G89" s="43"/>
      <c r="H89" s="43"/>
      <c r="I89" s="43"/>
      <c r="J89" s="44">
        <f>SUM(J90:J95)</f>
        <v>0</v>
      </c>
    </row>
    <row r="90" spans="2:13" ht="30" x14ac:dyDescent="0.25">
      <c r="B90" s="14" t="s">
        <v>151</v>
      </c>
      <c r="C90" s="15" t="s">
        <v>203</v>
      </c>
      <c r="D90" s="16" t="s">
        <v>233</v>
      </c>
      <c r="E90" s="17">
        <v>20</v>
      </c>
      <c r="F90" s="18">
        <v>0</v>
      </c>
      <c r="G90" s="18">
        <v>0</v>
      </c>
      <c r="H90" s="18">
        <f t="shared" ref="H90:H95" si="21">E90*F90</f>
        <v>0</v>
      </c>
      <c r="I90" s="18">
        <f t="shared" ref="I90:I95" si="22">E90*G90</f>
        <v>0</v>
      </c>
      <c r="J90" s="18">
        <f t="shared" si="20"/>
        <v>0</v>
      </c>
    </row>
    <row r="91" spans="2:13" x14ac:dyDescent="0.25">
      <c r="B91" s="14" t="s">
        <v>152</v>
      </c>
      <c r="C91" s="15" t="s">
        <v>204</v>
      </c>
      <c r="D91" s="16" t="s">
        <v>233</v>
      </c>
      <c r="E91" s="17">
        <v>12</v>
      </c>
      <c r="F91" s="18">
        <v>0</v>
      </c>
      <c r="G91" s="18">
        <v>0</v>
      </c>
      <c r="H91" s="18">
        <f t="shared" si="21"/>
        <v>0</v>
      </c>
      <c r="I91" s="18">
        <f t="shared" si="22"/>
        <v>0</v>
      </c>
      <c r="J91" s="18">
        <f t="shared" si="20"/>
        <v>0</v>
      </c>
      <c r="M91" s="13"/>
    </row>
    <row r="92" spans="2:13" x14ac:dyDescent="0.25">
      <c r="B92" s="14" t="s">
        <v>153</v>
      </c>
      <c r="C92" s="15" t="s">
        <v>205</v>
      </c>
      <c r="D92" s="16" t="s">
        <v>233</v>
      </c>
      <c r="E92" s="17">
        <v>8</v>
      </c>
      <c r="F92" s="18">
        <v>0</v>
      </c>
      <c r="G92" s="18">
        <v>0</v>
      </c>
      <c r="H92" s="18">
        <f t="shared" si="21"/>
        <v>0</v>
      </c>
      <c r="I92" s="18">
        <f t="shared" si="22"/>
        <v>0</v>
      </c>
      <c r="J92" s="18">
        <f t="shared" si="20"/>
        <v>0</v>
      </c>
      <c r="M92" s="13"/>
    </row>
    <row r="93" spans="2:13" x14ac:dyDescent="0.25">
      <c r="B93" s="14" t="s">
        <v>154</v>
      </c>
      <c r="C93" s="15" t="s">
        <v>206</v>
      </c>
      <c r="D93" s="16" t="s">
        <v>233</v>
      </c>
      <c r="E93" s="17">
        <v>8</v>
      </c>
      <c r="F93" s="18">
        <v>0</v>
      </c>
      <c r="G93" s="18">
        <v>0</v>
      </c>
      <c r="H93" s="18">
        <f t="shared" si="21"/>
        <v>0</v>
      </c>
      <c r="I93" s="18">
        <f t="shared" si="22"/>
        <v>0</v>
      </c>
      <c r="J93" s="18">
        <f t="shared" si="20"/>
        <v>0</v>
      </c>
      <c r="M93" s="13"/>
    </row>
    <row r="94" spans="2:13" x14ac:dyDescent="0.25">
      <c r="B94" s="14" t="s">
        <v>155</v>
      </c>
      <c r="C94" s="15" t="s">
        <v>245</v>
      </c>
      <c r="D94" s="16" t="s">
        <v>233</v>
      </c>
      <c r="E94" s="17">
        <v>8</v>
      </c>
      <c r="F94" s="18">
        <v>0</v>
      </c>
      <c r="G94" s="18">
        <v>0</v>
      </c>
      <c r="H94" s="18">
        <f t="shared" si="21"/>
        <v>0</v>
      </c>
      <c r="I94" s="18">
        <f t="shared" si="22"/>
        <v>0</v>
      </c>
      <c r="J94" s="18">
        <f t="shared" si="20"/>
        <v>0</v>
      </c>
      <c r="M94" s="13"/>
    </row>
    <row r="95" spans="2:13" x14ac:dyDescent="0.25">
      <c r="B95" s="14" t="s">
        <v>156</v>
      </c>
      <c r="C95" s="15" t="s">
        <v>246</v>
      </c>
      <c r="D95" s="16" t="s">
        <v>233</v>
      </c>
      <c r="E95" s="17">
        <v>8</v>
      </c>
      <c r="F95" s="18">
        <v>0</v>
      </c>
      <c r="G95" s="18">
        <v>0</v>
      </c>
      <c r="H95" s="18">
        <f t="shared" si="21"/>
        <v>0</v>
      </c>
      <c r="I95" s="18">
        <f t="shared" si="22"/>
        <v>0</v>
      </c>
      <c r="J95" s="18">
        <f t="shared" si="20"/>
        <v>0</v>
      </c>
      <c r="M95" s="13"/>
    </row>
    <row r="96" spans="2:13" x14ac:dyDescent="0.25">
      <c r="B96" s="40" t="s">
        <v>80</v>
      </c>
      <c r="C96" s="41" t="s">
        <v>24</v>
      </c>
      <c r="D96" s="42"/>
      <c r="E96" s="43"/>
      <c r="F96" s="43"/>
      <c r="G96" s="43"/>
      <c r="H96" s="43"/>
      <c r="I96" s="43"/>
      <c r="J96" s="44">
        <f>SUM(J97:J103)</f>
        <v>0</v>
      </c>
    </row>
    <row r="97" spans="2:10" x14ac:dyDescent="0.25">
      <c r="B97" s="14" t="s">
        <v>157</v>
      </c>
      <c r="C97" s="15" t="s">
        <v>207</v>
      </c>
      <c r="D97" s="16" t="s">
        <v>233</v>
      </c>
      <c r="E97" s="17">
        <v>18</v>
      </c>
      <c r="F97" s="18">
        <v>0</v>
      </c>
      <c r="G97" s="18">
        <v>0</v>
      </c>
      <c r="H97" s="18">
        <f t="shared" ref="H97:H103" si="23">E97*F97</f>
        <v>0</v>
      </c>
      <c r="I97" s="18">
        <f t="shared" ref="I97:I103" si="24">E97*G97</f>
        <v>0</v>
      </c>
      <c r="J97" s="18">
        <f t="shared" si="20"/>
        <v>0</v>
      </c>
    </row>
    <row r="98" spans="2:10" x14ac:dyDescent="0.25">
      <c r="B98" s="14" t="s">
        <v>158</v>
      </c>
      <c r="C98" s="15" t="s">
        <v>208</v>
      </c>
      <c r="D98" s="16" t="s">
        <v>233</v>
      </c>
      <c r="E98" s="17">
        <v>18</v>
      </c>
      <c r="F98" s="18">
        <v>0</v>
      </c>
      <c r="G98" s="18">
        <v>0</v>
      </c>
      <c r="H98" s="18">
        <f t="shared" si="23"/>
        <v>0</v>
      </c>
      <c r="I98" s="18">
        <f t="shared" si="24"/>
        <v>0</v>
      </c>
      <c r="J98" s="18">
        <f t="shared" si="20"/>
        <v>0</v>
      </c>
    </row>
    <row r="99" spans="2:10" ht="30" x14ac:dyDescent="0.25">
      <c r="B99" s="14" t="s">
        <v>159</v>
      </c>
      <c r="C99" s="15" t="s">
        <v>209</v>
      </c>
      <c r="D99" s="16" t="s">
        <v>233</v>
      </c>
      <c r="E99" s="17">
        <v>16</v>
      </c>
      <c r="F99" s="18">
        <v>0</v>
      </c>
      <c r="G99" s="18">
        <v>0</v>
      </c>
      <c r="H99" s="18">
        <f t="shared" si="23"/>
        <v>0</v>
      </c>
      <c r="I99" s="18">
        <f t="shared" si="24"/>
        <v>0</v>
      </c>
      <c r="J99" s="18">
        <f t="shared" si="20"/>
        <v>0</v>
      </c>
    </row>
    <row r="100" spans="2:10" ht="30" x14ac:dyDescent="0.25">
      <c r="B100" s="14" t="s">
        <v>160</v>
      </c>
      <c r="C100" s="15" t="s">
        <v>210</v>
      </c>
      <c r="D100" s="16" t="s">
        <v>233</v>
      </c>
      <c r="E100" s="17">
        <v>15</v>
      </c>
      <c r="F100" s="18">
        <v>0</v>
      </c>
      <c r="G100" s="18">
        <v>0</v>
      </c>
      <c r="H100" s="18">
        <f t="shared" si="23"/>
        <v>0</v>
      </c>
      <c r="I100" s="18">
        <f t="shared" si="24"/>
        <v>0</v>
      </c>
      <c r="J100" s="18">
        <f t="shared" si="20"/>
        <v>0</v>
      </c>
    </row>
    <row r="101" spans="2:10" ht="30" x14ac:dyDescent="0.25">
      <c r="B101" s="14" t="s">
        <v>161</v>
      </c>
      <c r="C101" s="15" t="s">
        <v>211</v>
      </c>
      <c r="D101" s="16" t="s">
        <v>233</v>
      </c>
      <c r="E101" s="17">
        <v>18</v>
      </c>
      <c r="F101" s="18">
        <v>0</v>
      </c>
      <c r="G101" s="18">
        <v>0</v>
      </c>
      <c r="H101" s="18">
        <f t="shared" si="23"/>
        <v>0</v>
      </c>
      <c r="I101" s="18">
        <f t="shared" si="24"/>
        <v>0</v>
      </c>
      <c r="J101" s="18">
        <f t="shared" si="20"/>
        <v>0</v>
      </c>
    </row>
    <row r="102" spans="2:10" x14ac:dyDescent="0.25">
      <c r="B102" s="14" t="s">
        <v>162</v>
      </c>
      <c r="C102" s="15" t="s">
        <v>212</v>
      </c>
      <c r="D102" s="16" t="s">
        <v>233</v>
      </c>
      <c r="E102" s="17">
        <v>14</v>
      </c>
      <c r="F102" s="18">
        <v>0</v>
      </c>
      <c r="G102" s="18">
        <v>0</v>
      </c>
      <c r="H102" s="18">
        <f t="shared" si="23"/>
        <v>0</v>
      </c>
      <c r="I102" s="18">
        <f t="shared" si="24"/>
        <v>0</v>
      </c>
      <c r="J102" s="18">
        <f t="shared" si="20"/>
        <v>0</v>
      </c>
    </row>
    <row r="103" spans="2:10" x14ac:dyDescent="0.25">
      <c r="B103" s="14" t="s">
        <v>163</v>
      </c>
      <c r="C103" s="15" t="s">
        <v>213</v>
      </c>
      <c r="D103" s="16" t="s">
        <v>233</v>
      </c>
      <c r="E103" s="17">
        <v>4</v>
      </c>
      <c r="F103" s="18">
        <v>0</v>
      </c>
      <c r="G103" s="18">
        <v>0</v>
      </c>
      <c r="H103" s="18">
        <f t="shared" si="23"/>
        <v>0</v>
      </c>
      <c r="I103" s="18">
        <f t="shared" si="24"/>
        <v>0</v>
      </c>
      <c r="J103" s="18">
        <f t="shared" si="20"/>
        <v>0</v>
      </c>
    </row>
    <row r="104" spans="2:10" x14ac:dyDescent="0.25">
      <c r="B104" s="40" t="s">
        <v>81</v>
      </c>
      <c r="C104" s="41" t="s">
        <v>12</v>
      </c>
      <c r="D104" s="42"/>
      <c r="E104" s="43"/>
      <c r="F104" s="43"/>
      <c r="G104" s="43"/>
      <c r="H104" s="43"/>
      <c r="I104" s="43"/>
      <c r="J104" s="44">
        <f>SUM(J105:J120)</f>
        <v>0</v>
      </c>
    </row>
    <row r="105" spans="2:10" ht="30" x14ac:dyDescent="0.25">
      <c r="B105" s="14" t="s">
        <v>164</v>
      </c>
      <c r="C105" s="15" t="s">
        <v>214</v>
      </c>
      <c r="D105" s="16" t="s">
        <v>233</v>
      </c>
      <c r="E105" s="17">
        <v>47</v>
      </c>
      <c r="F105" s="18">
        <v>0</v>
      </c>
      <c r="G105" s="18">
        <v>0</v>
      </c>
      <c r="H105" s="18">
        <f t="shared" ref="H105:H120" si="25">E105*F105</f>
        <v>0</v>
      </c>
      <c r="I105" s="18">
        <f t="shared" ref="I105:I120" si="26">E105*G105</f>
        <v>0</v>
      </c>
      <c r="J105" s="18">
        <f t="shared" si="20"/>
        <v>0</v>
      </c>
    </row>
    <row r="106" spans="2:10" ht="30" x14ac:dyDescent="0.25">
      <c r="B106" s="14" t="s">
        <v>165</v>
      </c>
      <c r="C106" s="15" t="s">
        <v>215</v>
      </c>
      <c r="D106" s="16" t="s">
        <v>233</v>
      </c>
      <c r="E106" s="17">
        <v>3</v>
      </c>
      <c r="F106" s="18">
        <v>0</v>
      </c>
      <c r="G106" s="18">
        <v>0</v>
      </c>
      <c r="H106" s="18">
        <f t="shared" si="25"/>
        <v>0</v>
      </c>
      <c r="I106" s="18">
        <f t="shared" si="26"/>
        <v>0</v>
      </c>
      <c r="J106" s="18">
        <f t="shared" si="20"/>
        <v>0</v>
      </c>
    </row>
    <row r="107" spans="2:10" ht="30" x14ac:dyDescent="0.25">
      <c r="B107" s="14" t="s">
        <v>166</v>
      </c>
      <c r="C107" s="15" t="s">
        <v>216</v>
      </c>
      <c r="D107" s="16" t="s">
        <v>233</v>
      </c>
      <c r="E107" s="17">
        <v>3</v>
      </c>
      <c r="F107" s="18">
        <v>0</v>
      </c>
      <c r="G107" s="18">
        <v>0</v>
      </c>
      <c r="H107" s="18">
        <f t="shared" si="25"/>
        <v>0</v>
      </c>
      <c r="I107" s="18">
        <f t="shared" si="26"/>
        <v>0</v>
      </c>
      <c r="J107" s="18">
        <f t="shared" si="20"/>
        <v>0</v>
      </c>
    </row>
    <row r="108" spans="2:10" ht="30" x14ac:dyDescent="0.25">
      <c r="B108" s="14" t="s">
        <v>167</v>
      </c>
      <c r="C108" s="15" t="s">
        <v>217</v>
      </c>
      <c r="D108" s="16" t="s">
        <v>233</v>
      </c>
      <c r="E108" s="17">
        <v>3</v>
      </c>
      <c r="F108" s="18">
        <v>0</v>
      </c>
      <c r="G108" s="18">
        <v>0</v>
      </c>
      <c r="H108" s="18">
        <f t="shared" si="25"/>
        <v>0</v>
      </c>
      <c r="I108" s="18">
        <f t="shared" si="26"/>
        <v>0</v>
      </c>
      <c r="J108" s="18">
        <f t="shared" si="20"/>
        <v>0</v>
      </c>
    </row>
    <row r="109" spans="2:10" ht="30" x14ac:dyDescent="0.25">
      <c r="B109" s="14" t="s">
        <v>168</v>
      </c>
      <c r="C109" s="15" t="s">
        <v>218</v>
      </c>
      <c r="D109" s="16" t="s">
        <v>233</v>
      </c>
      <c r="E109" s="17">
        <v>3</v>
      </c>
      <c r="F109" s="18">
        <v>0</v>
      </c>
      <c r="G109" s="18">
        <v>0</v>
      </c>
      <c r="H109" s="18">
        <f t="shared" si="25"/>
        <v>0</v>
      </c>
      <c r="I109" s="18">
        <f t="shared" si="26"/>
        <v>0</v>
      </c>
      <c r="J109" s="18">
        <f t="shared" si="20"/>
        <v>0</v>
      </c>
    </row>
    <row r="110" spans="2:10" ht="30" x14ac:dyDescent="0.25">
      <c r="B110" s="14" t="s">
        <v>169</v>
      </c>
      <c r="C110" s="15" t="s">
        <v>219</v>
      </c>
      <c r="D110" s="16" t="s">
        <v>233</v>
      </c>
      <c r="E110" s="17">
        <v>1</v>
      </c>
      <c r="F110" s="18">
        <v>0</v>
      </c>
      <c r="G110" s="18">
        <v>0</v>
      </c>
      <c r="H110" s="18">
        <f t="shared" si="25"/>
        <v>0</v>
      </c>
      <c r="I110" s="18">
        <f t="shared" si="26"/>
        <v>0</v>
      </c>
      <c r="J110" s="18">
        <f t="shared" si="20"/>
        <v>0</v>
      </c>
    </row>
    <row r="111" spans="2:10" ht="30" x14ac:dyDescent="0.25">
      <c r="B111" s="14" t="s">
        <v>170</v>
      </c>
      <c r="C111" s="15" t="s">
        <v>220</v>
      </c>
      <c r="D111" s="16" t="s">
        <v>233</v>
      </c>
      <c r="E111" s="17">
        <v>1</v>
      </c>
      <c r="F111" s="18">
        <v>0</v>
      </c>
      <c r="G111" s="18">
        <v>0</v>
      </c>
      <c r="H111" s="18">
        <f t="shared" si="25"/>
        <v>0</v>
      </c>
      <c r="I111" s="18">
        <f t="shared" si="26"/>
        <v>0</v>
      </c>
      <c r="J111" s="18">
        <f t="shared" si="20"/>
        <v>0</v>
      </c>
    </row>
    <row r="112" spans="2:10" ht="30" x14ac:dyDescent="0.25">
      <c r="B112" s="14" t="s">
        <v>171</v>
      </c>
      <c r="C112" s="15" t="s">
        <v>221</v>
      </c>
      <c r="D112" s="16" t="s">
        <v>233</v>
      </c>
      <c r="E112" s="17">
        <v>2</v>
      </c>
      <c r="F112" s="18">
        <v>0</v>
      </c>
      <c r="G112" s="18">
        <v>0</v>
      </c>
      <c r="H112" s="18">
        <f t="shared" si="25"/>
        <v>0</v>
      </c>
      <c r="I112" s="18">
        <f t="shared" si="26"/>
        <v>0</v>
      </c>
      <c r="J112" s="18">
        <f t="shared" si="20"/>
        <v>0</v>
      </c>
    </row>
    <row r="113" spans="2:10" ht="30" x14ac:dyDescent="0.25">
      <c r="B113" s="14" t="s">
        <v>172</v>
      </c>
      <c r="C113" s="15" t="s">
        <v>222</v>
      </c>
      <c r="D113" s="16" t="s">
        <v>233</v>
      </c>
      <c r="E113" s="17">
        <v>2</v>
      </c>
      <c r="F113" s="18">
        <v>0</v>
      </c>
      <c r="G113" s="18">
        <v>0</v>
      </c>
      <c r="H113" s="18">
        <f t="shared" si="25"/>
        <v>0</v>
      </c>
      <c r="I113" s="18">
        <f t="shared" si="26"/>
        <v>0</v>
      </c>
      <c r="J113" s="18">
        <f t="shared" si="20"/>
        <v>0</v>
      </c>
    </row>
    <row r="114" spans="2:10" ht="30" x14ac:dyDescent="0.25">
      <c r="B114" s="14" t="s">
        <v>173</v>
      </c>
      <c r="C114" s="15" t="s">
        <v>223</v>
      </c>
      <c r="D114" s="16" t="s">
        <v>233</v>
      </c>
      <c r="E114" s="17">
        <v>2</v>
      </c>
      <c r="F114" s="18">
        <v>0</v>
      </c>
      <c r="G114" s="18">
        <v>0</v>
      </c>
      <c r="H114" s="18">
        <f t="shared" si="25"/>
        <v>0</v>
      </c>
      <c r="I114" s="18">
        <f t="shared" si="26"/>
        <v>0</v>
      </c>
      <c r="J114" s="18">
        <f t="shared" si="20"/>
        <v>0</v>
      </c>
    </row>
    <row r="115" spans="2:10" ht="30" x14ac:dyDescent="0.25">
      <c r="B115" s="14" t="s">
        <v>174</v>
      </c>
      <c r="C115" s="15" t="s">
        <v>224</v>
      </c>
      <c r="D115" s="16" t="s">
        <v>233</v>
      </c>
      <c r="E115" s="17">
        <v>2</v>
      </c>
      <c r="F115" s="18">
        <v>0</v>
      </c>
      <c r="G115" s="18">
        <v>0</v>
      </c>
      <c r="H115" s="18">
        <f t="shared" si="25"/>
        <v>0</v>
      </c>
      <c r="I115" s="18">
        <f t="shared" si="26"/>
        <v>0</v>
      </c>
      <c r="J115" s="18">
        <f t="shared" si="20"/>
        <v>0</v>
      </c>
    </row>
    <row r="116" spans="2:10" x14ac:dyDescent="0.25">
      <c r="B116" s="14" t="s">
        <v>175</v>
      </c>
      <c r="C116" s="15" t="s">
        <v>225</v>
      </c>
      <c r="D116" s="16" t="s">
        <v>233</v>
      </c>
      <c r="E116" s="17">
        <v>4</v>
      </c>
      <c r="F116" s="18">
        <v>0</v>
      </c>
      <c r="G116" s="18">
        <v>0</v>
      </c>
      <c r="H116" s="18">
        <f t="shared" si="25"/>
        <v>0</v>
      </c>
      <c r="I116" s="18">
        <f t="shared" si="26"/>
        <v>0</v>
      </c>
      <c r="J116" s="18">
        <f t="shared" si="20"/>
        <v>0</v>
      </c>
    </row>
    <row r="117" spans="2:10" x14ac:dyDescent="0.25">
      <c r="B117" s="14" t="s">
        <v>176</v>
      </c>
      <c r="C117" s="15" t="s">
        <v>226</v>
      </c>
      <c r="D117" s="16" t="s">
        <v>233</v>
      </c>
      <c r="E117" s="17">
        <v>1</v>
      </c>
      <c r="F117" s="18">
        <v>0</v>
      </c>
      <c r="G117" s="18">
        <v>0</v>
      </c>
      <c r="H117" s="18">
        <f t="shared" si="25"/>
        <v>0</v>
      </c>
      <c r="I117" s="18">
        <f t="shared" si="26"/>
        <v>0</v>
      </c>
      <c r="J117" s="18">
        <f t="shared" si="20"/>
        <v>0</v>
      </c>
    </row>
    <row r="118" spans="2:10" ht="30" x14ac:dyDescent="0.25">
      <c r="B118" s="14" t="s">
        <v>177</v>
      </c>
      <c r="C118" s="15" t="s">
        <v>74</v>
      </c>
      <c r="D118" s="16" t="s">
        <v>233</v>
      </c>
      <c r="E118" s="17">
        <v>72</v>
      </c>
      <c r="F118" s="18">
        <v>0</v>
      </c>
      <c r="G118" s="18">
        <v>0</v>
      </c>
      <c r="H118" s="18">
        <f t="shared" si="25"/>
        <v>0</v>
      </c>
      <c r="I118" s="18">
        <f t="shared" si="26"/>
        <v>0</v>
      </c>
      <c r="J118" s="18">
        <f t="shared" si="20"/>
        <v>0</v>
      </c>
    </row>
    <row r="119" spans="2:10" x14ac:dyDescent="0.25">
      <c r="B119" s="14" t="s">
        <v>178</v>
      </c>
      <c r="C119" s="15" t="s">
        <v>75</v>
      </c>
      <c r="D119" s="16" t="s">
        <v>233</v>
      </c>
      <c r="E119" s="17">
        <v>2</v>
      </c>
      <c r="F119" s="18">
        <v>0</v>
      </c>
      <c r="G119" s="18">
        <v>0</v>
      </c>
      <c r="H119" s="18">
        <f t="shared" si="25"/>
        <v>0</v>
      </c>
      <c r="I119" s="18">
        <f t="shared" si="26"/>
        <v>0</v>
      </c>
      <c r="J119" s="18">
        <f t="shared" si="20"/>
        <v>0</v>
      </c>
    </row>
    <row r="120" spans="2:10" x14ac:dyDescent="0.25">
      <c r="B120" s="14" t="s">
        <v>179</v>
      </c>
      <c r="C120" s="15" t="s">
        <v>227</v>
      </c>
      <c r="D120" s="16" t="s">
        <v>233</v>
      </c>
      <c r="E120" s="17">
        <v>440</v>
      </c>
      <c r="F120" s="18">
        <v>0</v>
      </c>
      <c r="G120" s="18">
        <v>0</v>
      </c>
      <c r="H120" s="18">
        <f t="shared" si="25"/>
        <v>0</v>
      </c>
      <c r="I120" s="18">
        <f t="shared" si="26"/>
        <v>0</v>
      </c>
      <c r="J120" s="18">
        <f t="shared" si="20"/>
        <v>0</v>
      </c>
    </row>
    <row r="121" spans="2:10" x14ac:dyDescent="0.25">
      <c r="B121" s="40" t="s">
        <v>82</v>
      </c>
      <c r="C121" s="41" t="s">
        <v>187</v>
      </c>
      <c r="D121" s="42"/>
      <c r="E121" s="43"/>
      <c r="F121" s="43"/>
      <c r="G121" s="43"/>
      <c r="H121" s="43"/>
      <c r="I121" s="43"/>
      <c r="J121" s="44">
        <f>SUM(J122:J123)</f>
        <v>0</v>
      </c>
    </row>
    <row r="122" spans="2:10" x14ac:dyDescent="0.25">
      <c r="B122" s="14" t="s">
        <v>180</v>
      </c>
      <c r="C122" s="15" t="s">
        <v>228</v>
      </c>
      <c r="D122" s="16" t="s">
        <v>233</v>
      </c>
      <c r="E122" s="17">
        <v>6</v>
      </c>
      <c r="F122" s="18">
        <v>0</v>
      </c>
      <c r="G122" s="18">
        <v>0</v>
      </c>
      <c r="H122" s="18">
        <f t="shared" ref="H122:H123" si="27">E122*F122</f>
        <v>0</v>
      </c>
      <c r="I122" s="18">
        <f t="shared" ref="I122:I123" si="28">E122*G122</f>
        <v>0</v>
      </c>
      <c r="J122" s="18">
        <f t="shared" si="20"/>
        <v>0</v>
      </c>
    </row>
    <row r="123" spans="2:10" ht="30" x14ac:dyDescent="0.25">
      <c r="B123" s="14" t="s">
        <v>181</v>
      </c>
      <c r="C123" s="23" t="s">
        <v>11</v>
      </c>
      <c r="D123" s="24" t="s">
        <v>233</v>
      </c>
      <c r="E123" s="25">
        <v>1</v>
      </c>
      <c r="F123" s="18">
        <v>0</v>
      </c>
      <c r="G123" s="18">
        <v>0</v>
      </c>
      <c r="H123" s="18">
        <f t="shared" si="27"/>
        <v>0</v>
      </c>
      <c r="I123" s="18">
        <f t="shared" si="28"/>
        <v>0</v>
      </c>
      <c r="J123" s="18">
        <f t="shared" si="20"/>
        <v>0</v>
      </c>
    </row>
    <row r="124" spans="2:10" ht="10.5" customHeight="1" x14ac:dyDescent="0.25">
      <c r="B124" s="19"/>
      <c r="C124" s="45"/>
      <c r="D124" s="46"/>
      <c r="E124" s="47"/>
      <c r="F124" s="22"/>
      <c r="G124" s="22"/>
      <c r="H124" s="22"/>
      <c r="I124" s="22"/>
      <c r="J124" s="22"/>
    </row>
    <row r="125" spans="2:10" ht="18.75" customHeight="1" x14ac:dyDescent="0.25">
      <c r="B125" s="34">
        <v>3</v>
      </c>
      <c r="C125" s="35" t="s">
        <v>506</v>
      </c>
      <c r="D125" s="36"/>
      <c r="E125" s="37"/>
      <c r="F125" s="37"/>
      <c r="G125" s="37"/>
      <c r="H125" s="37"/>
      <c r="I125" s="37"/>
      <c r="J125" s="38">
        <f>J126+J128+J141+J148+J155+J158+J160+J171+J203+J217+J237</f>
        <v>0</v>
      </c>
    </row>
    <row r="126" spans="2:10" x14ac:dyDescent="0.25">
      <c r="B126" s="40" t="s">
        <v>367</v>
      </c>
      <c r="C126" s="41" t="s">
        <v>507</v>
      </c>
      <c r="D126" s="42"/>
      <c r="E126" s="43"/>
      <c r="F126" s="43"/>
      <c r="G126" s="43"/>
      <c r="H126" s="43"/>
      <c r="I126" s="43"/>
      <c r="J126" s="44">
        <f>J127</f>
        <v>0</v>
      </c>
    </row>
    <row r="127" spans="2:10" x14ac:dyDescent="0.25">
      <c r="B127" s="14" t="s">
        <v>508</v>
      </c>
      <c r="C127" s="15" t="s">
        <v>509</v>
      </c>
      <c r="D127" s="24" t="s">
        <v>233</v>
      </c>
      <c r="E127" s="27">
        <v>1</v>
      </c>
      <c r="F127" s="18">
        <v>0</v>
      </c>
      <c r="G127" s="18">
        <v>0</v>
      </c>
      <c r="H127" s="18">
        <f t="shared" ref="H127" si="29">E127*F127</f>
        <v>0</v>
      </c>
      <c r="I127" s="18">
        <f t="shared" ref="I127" si="30">E127*G127</f>
        <v>0</v>
      </c>
      <c r="J127" s="18">
        <f t="shared" ref="J127" si="31">H127+I127</f>
        <v>0</v>
      </c>
    </row>
    <row r="128" spans="2:10" x14ac:dyDescent="0.25">
      <c r="B128" s="40" t="s">
        <v>369</v>
      </c>
      <c r="C128" s="41" t="s">
        <v>250</v>
      </c>
      <c r="D128" s="42"/>
      <c r="E128" s="43"/>
      <c r="F128" s="43"/>
      <c r="G128" s="43"/>
      <c r="H128" s="43"/>
      <c r="I128" s="43"/>
      <c r="J128" s="44">
        <f>SUM(J129:J140)</f>
        <v>0</v>
      </c>
    </row>
    <row r="129" spans="2:10" x14ac:dyDescent="0.25">
      <c r="B129" s="14" t="s">
        <v>368</v>
      </c>
      <c r="C129" s="15" t="s">
        <v>42</v>
      </c>
      <c r="D129" s="16" t="s">
        <v>232</v>
      </c>
      <c r="E129" s="17">
        <v>0.5</v>
      </c>
      <c r="F129" s="18">
        <v>0</v>
      </c>
      <c r="G129" s="18">
        <v>0</v>
      </c>
      <c r="H129" s="18">
        <f t="shared" ref="H129:H140" si="32">E129*F129</f>
        <v>0</v>
      </c>
      <c r="I129" s="18">
        <f t="shared" ref="I129:I140" si="33">E129*G129</f>
        <v>0</v>
      </c>
      <c r="J129" s="18">
        <f t="shared" ref="J129:J140" si="34">H129+I129</f>
        <v>0</v>
      </c>
    </row>
    <row r="130" spans="2:10" x14ac:dyDescent="0.25">
      <c r="B130" s="14" t="s">
        <v>373</v>
      </c>
      <c r="C130" s="15" t="s">
        <v>253</v>
      </c>
      <c r="D130" s="16" t="s">
        <v>230</v>
      </c>
      <c r="E130" s="17">
        <v>10</v>
      </c>
      <c r="F130" s="18">
        <v>0</v>
      </c>
      <c r="G130" s="18">
        <v>0</v>
      </c>
      <c r="H130" s="18">
        <f t="shared" si="32"/>
        <v>0</v>
      </c>
      <c r="I130" s="18">
        <f t="shared" si="33"/>
        <v>0</v>
      </c>
      <c r="J130" s="18">
        <f t="shared" si="34"/>
        <v>0</v>
      </c>
    </row>
    <row r="131" spans="2:10" x14ac:dyDescent="0.25">
      <c r="B131" s="14" t="s">
        <v>381</v>
      </c>
      <c r="C131" s="15" t="s">
        <v>255</v>
      </c>
      <c r="D131" s="16" t="s">
        <v>230</v>
      </c>
      <c r="E131" s="17">
        <v>20</v>
      </c>
      <c r="F131" s="18">
        <v>0</v>
      </c>
      <c r="G131" s="18">
        <v>0</v>
      </c>
      <c r="H131" s="18">
        <f t="shared" si="32"/>
        <v>0</v>
      </c>
      <c r="I131" s="18">
        <f t="shared" si="33"/>
        <v>0</v>
      </c>
      <c r="J131" s="18">
        <f t="shared" si="34"/>
        <v>0</v>
      </c>
    </row>
    <row r="132" spans="2:10" x14ac:dyDescent="0.25">
      <c r="B132" s="14" t="s">
        <v>385</v>
      </c>
      <c r="C132" s="15" t="s">
        <v>48</v>
      </c>
      <c r="D132" s="16" t="s">
        <v>232</v>
      </c>
      <c r="E132" s="17">
        <v>10</v>
      </c>
      <c r="F132" s="18">
        <v>0</v>
      </c>
      <c r="G132" s="18">
        <v>0</v>
      </c>
      <c r="H132" s="18">
        <f t="shared" si="32"/>
        <v>0</v>
      </c>
      <c r="I132" s="18">
        <f t="shared" si="33"/>
        <v>0</v>
      </c>
      <c r="J132" s="18">
        <f t="shared" si="34"/>
        <v>0</v>
      </c>
    </row>
    <row r="133" spans="2:10" x14ac:dyDescent="0.25">
      <c r="B133" s="14" t="s">
        <v>388</v>
      </c>
      <c r="C133" s="15" t="s">
        <v>49</v>
      </c>
      <c r="D133" s="16" t="s">
        <v>232</v>
      </c>
      <c r="E133" s="17">
        <v>10</v>
      </c>
      <c r="F133" s="18">
        <v>0</v>
      </c>
      <c r="G133" s="18">
        <v>0</v>
      </c>
      <c r="H133" s="18">
        <f t="shared" si="32"/>
        <v>0</v>
      </c>
      <c r="I133" s="18">
        <f t="shared" si="33"/>
        <v>0</v>
      </c>
      <c r="J133" s="18">
        <f t="shared" si="34"/>
        <v>0</v>
      </c>
    </row>
    <row r="134" spans="2:10" x14ac:dyDescent="0.25">
      <c r="B134" s="14" t="s">
        <v>390</v>
      </c>
      <c r="C134" s="15" t="s">
        <v>50</v>
      </c>
      <c r="D134" s="16" t="s">
        <v>232</v>
      </c>
      <c r="E134" s="17">
        <v>1</v>
      </c>
      <c r="F134" s="18">
        <v>0</v>
      </c>
      <c r="G134" s="18">
        <v>0</v>
      </c>
      <c r="H134" s="18">
        <f t="shared" si="32"/>
        <v>0</v>
      </c>
      <c r="I134" s="18">
        <f t="shared" si="33"/>
        <v>0</v>
      </c>
      <c r="J134" s="18">
        <f t="shared" si="34"/>
        <v>0</v>
      </c>
    </row>
    <row r="135" spans="2:10" x14ac:dyDescent="0.25">
      <c r="B135" s="14" t="s">
        <v>391</v>
      </c>
      <c r="C135" s="15" t="s">
        <v>51</v>
      </c>
      <c r="D135" s="16" t="s">
        <v>232</v>
      </c>
      <c r="E135" s="17">
        <v>1</v>
      </c>
      <c r="F135" s="18">
        <v>0</v>
      </c>
      <c r="G135" s="18">
        <v>0</v>
      </c>
      <c r="H135" s="18">
        <f t="shared" si="32"/>
        <v>0</v>
      </c>
      <c r="I135" s="18">
        <f t="shared" si="33"/>
        <v>0</v>
      </c>
      <c r="J135" s="18">
        <f t="shared" si="34"/>
        <v>0</v>
      </c>
    </row>
    <row r="136" spans="2:10" x14ac:dyDescent="0.25">
      <c r="B136" s="14" t="s">
        <v>510</v>
      </c>
      <c r="C136" s="15" t="s">
        <v>53</v>
      </c>
      <c r="D136" s="16" t="s">
        <v>232</v>
      </c>
      <c r="E136" s="17">
        <v>3</v>
      </c>
      <c r="F136" s="18">
        <v>0</v>
      </c>
      <c r="G136" s="18">
        <v>0</v>
      </c>
      <c r="H136" s="18">
        <f t="shared" si="32"/>
        <v>0</v>
      </c>
      <c r="I136" s="18">
        <f t="shared" si="33"/>
        <v>0</v>
      </c>
      <c r="J136" s="18">
        <f t="shared" si="34"/>
        <v>0</v>
      </c>
    </row>
    <row r="137" spans="2:10" ht="30" x14ac:dyDescent="0.25">
      <c r="B137" s="14" t="s">
        <v>511</v>
      </c>
      <c r="C137" s="15" t="s">
        <v>264</v>
      </c>
      <c r="D137" s="16" t="s">
        <v>230</v>
      </c>
      <c r="E137" s="17">
        <v>10</v>
      </c>
      <c r="F137" s="18">
        <v>0</v>
      </c>
      <c r="G137" s="18">
        <v>0</v>
      </c>
      <c r="H137" s="18">
        <f t="shared" si="32"/>
        <v>0</v>
      </c>
      <c r="I137" s="18">
        <f t="shared" si="33"/>
        <v>0</v>
      </c>
      <c r="J137" s="18">
        <f t="shared" si="34"/>
        <v>0</v>
      </c>
    </row>
    <row r="138" spans="2:10" x14ac:dyDescent="0.25">
      <c r="B138" s="14" t="s">
        <v>512</v>
      </c>
      <c r="C138" s="15" t="s">
        <v>370</v>
      </c>
      <c r="D138" s="16" t="s">
        <v>231</v>
      </c>
      <c r="E138" s="17">
        <v>45</v>
      </c>
      <c r="F138" s="18">
        <v>0</v>
      </c>
      <c r="G138" s="18">
        <v>0</v>
      </c>
      <c r="H138" s="18">
        <f t="shared" si="32"/>
        <v>0</v>
      </c>
      <c r="I138" s="18">
        <f t="shared" si="33"/>
        <v>0</v>
      </c>
      <c r="J138" s="18">
        <f t="shared" si="34"/>
        <v>0</v>
      </c>
    </row>
    <row r="139" spans="2:10" x14ac:dyDescent="0.25">
      <c r="B139" s="14" t="s">
        <v>513</v>
      </c>
      <c r="C139" s="15" t="s">
        <v>371</v>
      </c>
      <c r="D139" s="16" t="s">
        <v>232</v>
      </c>
      <c r="E139" s="17">
        <v>3</v>
      </c>
      <c r="F139" s="18">
        <v>0</v>
      </c>
      <c r="G139" s="18">
        <v>0</v>
      </c>
      <c r="H139" s="18">
        <f t="shared" si="32"/>
        <v>0</v>
      </c>
      <c r="I139" s="18">
        <f t="shared" si="33"/>
        <v>0</v>
      </c>
      <c r="J139" s="18">
        <f t="shared" si="34"/>
        <v>0</v>
      </c>
    </row>
    <row r="140" spans="2:10" x14ac:dyDescent="0.25">
      <c r="B140" s="14" t="s">
        <v>514</v>
      </c>
      <c r="C140" s="15" t="s">
        <v>372</v>
      </c>
      <c r="D140" s="16" t="s">
        <v>231</v>
      </c>
      <c r="E140" s="17">
        <v>40</v>
      </c>
      <c r="F140" s="18">
        <v>0</v>
      </c>
      <c r="G140" s="18">
        <v>0</v>
      </c>
      <c r="H140" s="18">
        <f t="shared" si="32"/>
        <v>0</v>
      </c>
      <c r="I140" s="18">
        <f t="shared" si="33"/>
        <v>0</v>
      </c>
      <c r="J140" s="18">
        <f t="shared" si="34"/>
        <v>0</v>
      </c>
    </row>
    <row r="141" spans="2:10" x14ac:dyDescent="0.25">
      <c r="B141" s="40" t="s">
        <v>393</v>
      </c>
      <c r="C141" s="41" t="s">
        <v>374</v>
      </c>
      <c r="D141" s="42"/>
      <c r="E141" s="43"/>
      <c r="F141" s="43"/>
      <c r="G141" s="43"/>
      <c r="H141" s="43"/>
      <c r="I141" s="43"/>
      <c r="J141" s="44">
        <f>SUM(J142:J147)</f>
        <v>0</v>
      </c>
    </row>
    <row r="142" spans="2:10" ht="30" x14ac:dyDescent="0.25">
      <c r="B142" s="14" t="s">
        <v>395</v>
      </c>
      <c r="C142" s="15" t="s">
        <v>375</v>
      </c>
      <c r="D142" s="16" t="s">
        <v>230</v>
      </c>
      <c r="E142" s="17">
        <v>30</v>
      </c>
      <c r="F142" s="18">
        <v>0</v>
      </c>
      <c r="G142" s="18">
        <v>0</v>
      </c>
      <c r="H142" s="18">
        <f t="shared" ref="H142:H147" si="35">E142*F142</f>
        <v>0</v>
      </c>
      <c r="I142" s="18">
        <f t="shared" ref="I142:I147" si="36">E142*G142</f>
        <v>0</v>
      </c>
      <c r="J142" s="18">
        <f t="shared" ref="J142:J147" si="37">H142+I142</f>
        <v>0</v>
      </c>
    </row>
    <row r="143" spans="2:10" ht="30" x14ac:dyDescent="0.25">
      <c r="B143" s="14" t="s">
        <v>397</v>
      </c>
      <c r="C143" s="15" t="s">
        <v>376</v>
      </c>
      <c r="D143" s="16" t="s">
        <v>230</v>
      </c>
      <c r="E143" s="17">
        <v>240</v>
      </c>
      <c r="F143" s="18">
        <v>0</v>
      </c>
      <c r="G143" s="18">
        <v>0</v>
      </c>
      <c r="H143" s="18">
        <f t="shared" si="35"/>
        <v>0</v>
      </c>
      <c r="I143" s="18">
        <f t="shared" si="36"/>
        <v>0</v>
      </c>
      <c r="J143" s="18">
        <f t="shared" si="37"/>
        <v>0</v>
      </c>
    </row>
    <row r="144" spans="2:10" ht="30" x14ac:dyDescent="0.25">
      <c r="B144" s="14" t="s">
        <v>398</v>
      </c>
      <c r="C144" s="15" t="s">
        <v>377</v>
      </c>
      <c r="D144" s="16" t="s">
        <v>230</v>
      </c>
      <c r="E144" s="17">
        <v>10</v>
      </c>
      <c r="F144" s="18">
        <v>0</v>
      </c>
      <c r="G144" s="18">
        <v>0</v>
      </c>
      <c r="H144" s="18">
        <f t="shared" si="35"/>
        <v>0</v>
      </c>
      <c r="I144" s="18">
        <f t="shared" si="36"/>
        <v>0</v>
      </c>
      <c r="J144" s="18">
        <f t="shared" si="37"/>
        <v>0</v>
      </c>
    </row>
    <row r="145" spans="2:10" ht="30" x14ac:dyDescent="0.25">
      <c r="B145" s="14" t="s">
        <v>400</v>
      </c>
      <c r="C145" s="15" t="s">
        <v>378</v>
      </c>
      <c r="D145" s="16" t="s">
        <v>230</v>
      </c>
      <c r="E145" s="17">
        <v>150</v>
      </c>
      <c r="F145" s="18">
        <v>0</v>
      </c>
      <c r="G145" s="18">
        <v>0</v>
      </c>
      <c r="H145" s="18">
        <f t="shared" si="35"/>
        <v>0</v>
      </c>
      <c r="I145" s="18">
        <f t="shared" si="36"/>
        <v>0</v>
      </c>
      <c r="J145" s="18">
        <f t="shared" si="37"/>
        <v>0</v>
      </c>
    </row>
    <row r="146" spans="2:10" ht="30" x14ac:dyDescent="0.25">
      <c r="B146" s="14" t="s">
        <v>401</v>
      </c>
      <c r="C146" s="15" t="s">
        <v>379</v>
      </c>
      <c r="D146" s="16" t="s">
        <v>230</v>
      </c>
      <c r="E146" s="17">
        <v>410</v>
      </c>
      <c r="F146" s="18">
        <v>0</v>
      </c>
      <c r="G146" s="18">
        <v>0</v>
      </c>
      <c r="H146" s="18">
        <f t="shared" si="35"/>
        <v>0</v>
      </c>
      <c r="I146" s="18">
        <f t="shared" si="36"/>
        <v>0</v>
      </c>
      <c r="J146" s="18">
        <f t="shared" si="37"/>
        <v>0</v>
      </c>
    </row>
    <row r="147" spans="2:10" ht="30" x14ac:dyDescent="0.25">
      <c r="B147" s="14" t="s">
        <v>403</v>
      </c>
      <c r="C147" s="15" t="s">
        <v>380</v>
      </c>
      <c r="D147" s="16" t="s">
        <v>230</v>
      </c>
      <c r="E147" s="17">
        <v>840</v>
      </c>
      <c r="F147" s="18">
        <v>0</v>
      </c>
      <c r="G147" s="18">
        <v>0</v>
      </c>
      <c r="H147" s="18">
        <f t="shared" si="35"/>
        <v>0</v>
      </c>
      <c r="I147" s="18">
        <f t="shared" si="36"/>
        <v>0</v>
      </c>
      <c r="J147" s="18">
        <f t="shared" si="37"/>
        <v>0</v>
      </c>
    </row>
    <row r="148" spans="2:10" x14ac:dyDescent="0.25">
      <c r="B148" s="40" t="s">
        <v>411</v>
      </c>
      <c r="C148" s="41" t="s">
        <v>382</v>
      </c>
      <c r="D148" s="42"/>
      <c r="E148" s="43"/>
      <c r="F148" s="43"/>
      <c r="G148" s="43"/>
      <c r="H148" s="43"/>
      <c r="I148" s="43"/>
      <c r="J148" s="44">
        <f>SUM(J149:J154)</f>
        <v>0</v>
      </c>
    </row>
    <row r="149" spans="2:10" ht="30" x14ac:dyDescent="0.25">
      <c r="B149" s="14" t="s">
        <v>412</v>
      </c>
      <c r="C149" s="15" t="s">
        <v>449</v>
      </c>
      <c r="D149" s="16" t="s">
        <v>230</v>
      </c>
      <c r="E149" s="17">
        <v>30</v>
      </c>
      <c r="F149" s="18">
        <v>0</v>
      </c>
      <c r="G149" s="18">
        <v>0</v>
      </c>
      <c r="H149" s="18">
        <f t="shared" ref="H149:H154" si="38">E149*F149</f>
        <v>0</v>
      </c>
      <c r="I149" s="18">
        <f t="shared" ref="I149:I154" si="39">E149*G149</f>
        <v>0</v>
      </c>
      <c r="J149" s="18">
        <f t="shared" ref="J149:J154" si="40">H149+I149</f>
        <v>0</v>
      </c>
    </row>
    <row r="150" spans="2:10" ht="30" x14ac:dyDescent="0.25">
      <c r="B150" s="14" t="s">
        <v>414</v>
      </c>
      <c r="C150" s="15" t="s">
        <v>450</v>
      </c>
      <c r="D150" s="16" t="s">
        <v>230</v>
      </c>
      <c r="E150" s="17">
        <v>18</v>
      </c>
      <c r="F150" s="18">
        <v>0</v>
      </c>
      <c r="G150" s="18">
        <v>0</v>
      </c>
      <c r="H150" s="18">
        <f t="shared" si="38"/>
        <v>0</v>
      </c>
      <c r="I150" s="18">
        <f t="shared" si="39"/>
        <v>0</v>
      </c>
      <c r="J150" s="18">
        <f t="shared" si="40"/>
        <v>0</v>
      </c>
    </row>
    <row r="151" spans="2:10" x14ac:dyDescent="0.25">
      <c r="B151" s="14" t="s">
        <v>416</v>
      </c>
      <c r="C151" s="15" t="s">
        <v>451</v>
      </c>
      <c r="D151" s="16" t="s">
        <v>230</v>
      </c>
      <c r="E151" s="17">
        <v>10</v>
      </c>
      <c r="F151" s="18">
        <v>0</v>
      </c>
      <c r="G151" s="18">
        <v>0</v>
      </c>
      <c r="H151" s="18">
        <f t="shared" si="38"/>
        <v>0</v>
      </c>
      <c r="I151" s="18">
        <f t="shared" si="39"/>
        <v>0</v>
      </c>
      <c r="J151" s="18">
        <f t="shared" si="40"/>
        <v>0</v>
      </c>
    </row>
    <row r="152" spans="2:10" x14ac:dyDescent="0.25">
      <c r="B152" s="14" t="s">
        <v>419</v>
      </c>
      <c r="C152" s="15" t="s">
        <v>383</v>
      </c>
      <c r="D152" s="16" t="s">
        <v>230</v>
      </c>
      <c r="E152" s="17">
        <v>15</v>
      </c>
      <c r="F152" s="18">
        <v>0</v>
      </c>
      <c r="G152" s="18">
        <v>0</v>
      </c>
      <c r="H152" s="18">
        <f t="shared" si="38"/>
        <v>0</v>
      </c>
      <c r="I152" s="18">
        <f t="shared" si="39"/>
        <v>0</v>
      </c>
      <c r="J152" s="18">
        <f t="shared" si="40"/>
        <v>0</v>
      </c>
    </row>
    <row r="153" spans="2:10" x14ac:dyDescent="0.25">
      <c r="B153" s="14" t="s">
        <v>421</v>
      </c>
      <c r="C153" s="15" t="s">
        <v>384</v>
      </c>
      <c r="D153" s="16" t="s">
        <v>230</v>
      </c>
      <c r="E153" s="17">
        <v>110</v>
      </c>
      <c r="F153" s="18">
        <v>0</v>
      </c>
      <c r="G153" s="18">
        <v>0</v>
      </c>
      <c r="H153" s="18">
        <f t="shared" si="38"/>
        <v>0</v>
      </c>
      <c r="I153" s="18">
        <f t="shared" si="39"/>
        <v>0</v>
      </c>
      <c r="J153" s="18">
        <f t="shared" si="40"/>
        <v>0</v>
      </c>
    </row>
    <row r="154" spans="2:10" x14ac:dyDescent="0.25">
      <c r="B154" s="14" t="s">
        <v>423</v>
      </c>
      <c r="C154" s="15" t="s">
        <v>452</v>
      </c>
      <c r="D154" s="16" t="s">
        <v>230</v>
      </c>
      <c r="E154" s="17">
        <v>160</v>
      </c>
      <c r="F154" s="18">
        <v>0</v>
      </c>
      <c r="G154" s="18">
        <v>0</v>
      </c>
      <c r="H154" s="18">
        <f t="shared" si="38"/>
        <v>0</v>
      </c>
      <c r="I154" s="18">
        <f t="shared" si="39"/>
        <v>0</v>
      </c>
      <c r="J154" s="18">
        <f t="shared" si="40"/>
        <v>0</v>
      </c>
    </row>
    <row r="155" spans="2:10" x14ac:dyDescent="0.25">
      <c r="B155" s="40" t="s">
        <v>436</v>
      </c>
      <c r="C155" s="41" t="s">
        <v>386</v>
      </c>
      <c r="D155" s="42"/>
      <c r="E155" s="43"/>
      <c r="F155" s="43"/>
      <c r="G155" s="43"/>
      <c r="H155" s="43"/>
      <c r="I155" s="43"/>
      <c r="J155" s="44">
        <f>SUM(J156:J157)</f>
        <v>0</v>
      </c>
    </row>
    <row r="156" spans="2:10" x14ac:dyDescent="0.25">
      <c r="B156" s="14" t="s">
        <v>437</v>
      </c>
      <c r="C156" s="15" t="s">
        <v>387</v>
      </c>
      <c r="D156" s="16" t="s">
        <v>233</v>
      </c>
      <c r="E156" s="17">
        <v>1</v>
      </c>
      <c r="F156" s="18">
        <v>0</v>
      </c>
      <c r="G156" s="18">
        <v>0</v>
      </c>
      <c r="H156" s="18">
        <f t="shared" ref="H156:H157" si="41">E156*F156</f>
        <v>0</v>
      </c>
      <c r="I156" s="18">
        <f t="shared" ref="I156:I157" si="42">E156*G156</f>
        <v>0</v>
      </c>
      <c r="J156" s="18">
        <f t="shared" ref="J156:J157" si="43">H156+I156</f>
        <v>0</v>
      </c>
    </row>
    <row r="157" spans="2:10" x14ac:dyDescent="0.25">
      <c r="B157" s="14" t="s">
        <v>439</v>
      </c>
      <c r="C157" s="15" t="s">
        <v>453</v>
      </c>
      <c r="D157" s="16" t="s">
        <v>233</v>
      </c>
      <c r="E157" s="17">
        <v>21</v>
      </c>
      <c r="F157" s="18">
        <v>0</v>
      </c>
      <c r="G157" s="18">
        <v>0</v>
      </c>
      <c r="H157" s="18">
        <f t="shared" si="41"/>
        <v>0</v>
      </c>
      <c r="I157" s="18">
        <f t="shared" si="42"/>
        <v>0</v>
      </c>
      <c r="J157" s="18">
        <f t="shared" si="43"/>
        <v>0</v>
      </c>
    </row>
    <row r="158" spans="2:10" x14ac:dyDescent="0.25">
      <c r="B158" s="40" t="s">
        <v>515</v>
      </c>
      <c r="C158" s="41" t="s">
        <v>454</v>
      </c>
      <c r="D158" s="42"/>
      <c r="E158" s="43"/>
      <c r="F158" s="43"/>
      <c r="G158" s="43"/>
      <c r="H158" s="43"/>
      <c r="I158" s="43"/>
      <c r="J158" s="44">
        <f>SUM(J159:J159)</f>
        <v>0</v>
      </c>
    </row>
    <row r="159" spans="2:10" ht="30" x14ac:dyDescent="0.25">
      <c r="B159" s="14" t="s">
        <v>389</v>
      </c>
      <c r="C159" s="15" t="s">
        <v>455</v>
      </c>
      <c r="D159" s="16" t="s">
        <v>233</v>
      </c>
      <c r="E159" s="17">
        <v>1</v>
      </c>
      <c r="F159" s="18">
        <v>0</v>
      </c>
      <c r="G159" s="18">
        <v>0</v>
      </c>
      <c r="H159" s="18">
        <f t="shared" ref="H159" si="44">E159*F159</f>
        <v>0</v>
      </c>
      <c r="I159" s="18">
        <f t="shared" ref="I159" si="45">E159*G159</f>
        <v>0</v>
      </c>
      <c r="J159" s="18">
        <f t="shared" ref="J159" si="46">H159+I159</f>
        <v>0</v>
      </c>
    </row>
    <row r="160" spans="2:10" x14ac:dyDescent="0.25">
      <c r="B160" s="40" t="s">
        <v>516</v>
      </c>
      <c r="C160" s="41" t="s">
        <v>392</v>
      </c>
      <c r="D160" s="42"/>
      <c r="E160" s="43"/>
      <c r="F160" s="43"/>
      <c r="G160" s="43"/>
      <c r="H160" s="43"/>
      <c r="I160" s="43"/>
      <c r="J160" s="44">
        <f>SUM(J161:J170)</f>
        <v>0</v>
      </c>
    </row>
    <row r="161" spans="2:10" ht="30" x14ac:dyDescent="0.25">
      <c r="B161" s="14" t="s">
        <v>517</v>
      </c>
      <c r="C161" s="15" t="s">
        <v>456</v>
      </c>
      <c r="D161" s="16" t="s">
        <v>233</v>
      </c>
      <c r="E161" s="17">
        <v>1</v>
      </c>
      <c r="F161" s="18">
        <v>0</v>
      </c>
      <c r="G161" s="18">
        <v>0</v>
      </c>
      <c r="H161" s="18">
        <f t="shared" ref="H161:H170" si="47">E161*F161</f>
        <v>0</v>
      </c>
      <c r="I161" s="18">
        <f t="shared" ref="I161:I170" si="48">E161*G161</f>
        <v>0</v>
      </c>
      <c r="J161" s="18">
        <f t="shared" ref="J161:J170" si="49">H161+I161</f>
        <v>0</v>
      </c>
    </row>
    <row r="162" spans="2:10" ht="30" x14ac:dyDescent="0.25">
      <c r="B162" s="14" t="s">
        <v>601</v>
      </c>
      <c r="C162" s="15" t="s">
        <v>457</v>
      </c>
      <c r="D162" s="16" t="s">
        <v>233</v>
      </c>
      <c r="E162" s="17">
        <v>1</v>
      </c>
      <c r="F162" s="18">
        <v>0</v>
      </c>
      <c r="G162" s="18">
        <v>0</v>
      </c>
      <c r="H162" s="18">
        <f t="shared" si="47"/>
        <v>0</v>
      </c>
      <c r="I162" s="18">
        <f t="shared" si="48"/>
        <v>0</v>
      </c>
      <c r="J162" s="18">
        <f t="shared" si="49"/>
        <v>0</v>
      </c>
    </row>
    <row r="163" spans="2:10" ht="30" x14ac:dyDescent="0.25">
      <c r="B163" s="14" t="s">
        <v>602</v>
      </c>
      <c r="C163" s="15" t="s">
        <v>458</v>
      </c>
      <c r="D163" s="16" t="s">
        <v>233</v>
      </c>
      <c r="E163" s="17">
        <v>1</v>
      </c>
      <c r="F163" s="18">
        <v>0</v>
      </c>
      <c r="G163" s="18">
        <v>0</v>
      </c>
      <c r="H163" s="18">
        <f t="shared" si="47"/>
        <v>0</v>
      </c>
      <c r="I163" s="18">
        <f t="shared" si="48"/>
        <v>0</v>
      </c>
      <c r="J163" s="18">
        <f t="shared" si="49"/>
        <v>0</v>
      </c>
    </row>
    <row r="164" spans="2:10" ht="30" x14ac:dyDescent="0.25">
      <c r="B164" s="14" t="s">
        <v>603</v>
      </c>
      <c r="C164" s="15" t="s">
        <v>459</v>
      </c>
      <c r="D164" s="16" t="s">
        <v>233</v>
      </c>
      <c r="E164" s="17">
        <v>1</v>
      </c>
      <c r="F164" s="18">
        <v>0</v>
      </c>
      <c r="G164" s="18">
        <v>0</v>
      </c>
      <c r="H164" s="18">
        <f t="shared" si="47"/>
        <v>0</v>
      </c>
      <c r="I164" s="18">
        <f t="shared" si="48"/>
        <v>0</v>
      </c>
      <c r="J164" s="18">
        <f t="shared" si="49"/>
        <v>0</v>
      </c>
    </row>
    <row r="165" spans="2:10" ht="30" x14ac:dyDescent="0.25">
      <c r="B165" s="14" t="s">
        <v>604</v>
      </c>
      <c r="C165" s="15" t="s">
        <v>460</v>
      </c>
      <c r="D165" s="16" t="s">
        <v>233</v>
      </c>
      <c r="E165" s="17">
        <v>1</v>
      </c>
      <c r="F165" s="18">
        <v>0</v>
      </c>
      <c r="G165" s="18">
        <v>0</v>
      </c>
      <c r="H165" s="18">
        <f t="shared" si="47"/>
        <v>0</v>
      </c>
      <c r="I165" s="18">
        <f t="shared" si="48"/>
        <v>0</v>
      </c>
      <c r="J165" s="18">
        <f t="shared" si="49"/>
        <v>0</v>
      </c>
    </row>
    <row r="166" spans="2:10" ht="30" x14ac:dyDescent="0.25">
      <c r="B166" s="14" t="s">
        <v>605</v>
      </c>
      <c r="C166" s="15" t="s">
        <v>461</v>
      </c>
      <c r="D166" s="16" t="s">
        <v>233</v>
      </c>
      <c r="E166" s="17">
        <v>1</v>
      </c>
      <c r="F166" s="18">
        <v>0</v>
      </c>
      <c r="G166" s="18">
        <v>0</v>
      </c>
      <c r="H166" s="18">
        <f t="shared" si="47"/>
        <v>0</v>
      </c>
      <c r="I166" s="18">
        <f t="shared" si="48"/>
        <v>0</v>
      </c>
      <c r="J166" s="18">
        <f t="shared" si="49"/>
        <v>0</v>
      </c>
    </row>
    <row r="167" spans="2:10" ht="30" x14ac:dyDescent="0.25">
      <c r="B167" s="14" t="s">
        <v>606</v>
      </c>
      <c r="C167" s="15" t="s">
        <v>462</v>
      </c>
      <c r="D167" s="16" t="s">
        <v>233</v>
      </c>
      <c r="E167" s="17">
        <v>1</v>
      </c>
      <c r="F167" s="18">
        <v>0</v>
      </c>
      <c r="G167" s="18">
        <v>0</v>
      </c>
      <c r="H167" s="18">
        <f t="shared" si="47"/>
        <v>0</v>
      </c>
      <c r="I167" s="18">
        <f t="shared" si="48"/>
        <v>0</v>
      </c>
      <c r="J167" s="18">
        <f t="shared" si="49"/>
        <v>0</v>
      </c>
    </row>
    <row r="168" spans="2:10" ht="30" x14ac:dyDescent="0.25">
      <c r="B168" s="14" t="s">
        <v>607</v>
      </c>
      <c r="C168" s="15" t="s">
        <v>463</v>
      </c>
      <c r="D168" s="16" t="s">
        <v>233</v>
      </c>
      <c r="E168" s="17">
        <v>1</v>
      </c>
      <c r="F168" s="18">
        <v>0</v>
      </c>
      <c r="G168" s="18">
        <v>0</v>
      </c>
      <c r="H168" s="18">
        <f t="shared" si="47"/>
        <v>0</v>
      </c>
      <c r="I168" s="18">
        <f t="shared" si="48"/>
        <v>0</v>
      </c>
      <c r="J168" s="18">
        <f t="shared" si="49"/>
        <v>0</v>
      </c>
    </row>
    <row r="169" spans="2:10" ht="30" x14ac:dyDescent="0.25">
      <c r="B169" s="14" t="s">
        <v>608</v>
      </c>
      <c r="C169" s="15" t="s">
        <v>464</v>
      </c>
      <c r="D169" s="16" t="s">
        <v>233</v>
      </c>
      <c r="E169" s="17">
        <v>1</v>
      </c>
      <c r="F169" s="18">
        <v>0</v>
      </c>
      <c r="G169" s="18">
        <v>0</v>
      </c>
      <c r="H169" s="18">
        <f t="shared" si="47"/>
        <v>0</v>
      </c>
      <c r="I169" s="18">
        <f t="shared" si="48"/>
        <v>0</v>
      </c>
      <c r="J169" s="18">
        <f t="shared" si="49"/>
        <v>0</v>
      </c>
    </row>
    <row r="170" spans="2:10" ht="30" x14ac:dyDescent="0.25">
      <c r="B170" s="14" t="s">
        <v>609</v>
      </c>
      <c r="C170" s="15" t="s">
        <v>465</v>
      </c>
      <c r="D170" s="16" t="s">
        <v>233</v>
      </c>
      <c r="E170" s="17">
        <v>1</v>
      </c>
      <c r="F170" s="18">
        <v>0</v>
      </c>
      <c r="G170" s="18">
        <v>0</v>
      </c>
      <c r="H170" s="18">
        <f t="shared" si="47"/>
        <v>0</v>
      </c>
      <c r="I170" s="18">
        <f t="shared" si="48"/>
        <v>0</v>
      </c>
      <c r="J170" s="18">
        <f t="shared" si="49"/>
        <v>0</v>
      </c>
    </row>
    <row r="171" spans="2:10" x14ac:dyDescent="0.25">
      <c r="B171" s="40" t="s">
        <v>518</v>
      </c>
      <c r="C171" s="41" t="s">
        <v>466</v>
      </c>
      <c r="D171" s="42"/>
      <c r="E171" s="43"/>
      <c r="F171" s="43"/>
      <c r="G171" s="43"/>
      <c r="H171" s="43"/>
      <c r="I171" s="43"/>
      <c r="J171" s="44">
        <f>SUM(J172:J181)</f>
        <v>0</v>
      </c>
    </row>
    <row r="172" spans="2:10" ht="30" x14ac:dyDescent="0.25">
      <c r="B172" s="14" t="s">
        <v>519</v>
      </c>
      <c r="C172" s="15" t="s">
        <v>467</v>
      </c>
      <c r="D172" s="16" t="s">
        <v>233</v>
      </c>
      <c r="E172" s="17">
        <v>1</v>
      </c>
      <c r="F172" s="18">
        <v>0</v>
      </c>
      <c r="G172" s="18">
        <v>0</v>
      </c>
      <c r="H172" s="18">
        <f t="shared" ref="H172" si="50">E172*F172</f>
        <v>0</v>
      </c>
      <c r="I172" s="18">
        <f t="shared" ref="I172" si="51">E172*G172</f>
        <v>0</v>
      </c>
      <c r="J172" s="18">
        <f t="shared" ref="J172" si="52">H172+I172</f>
        <v>0</v>
      </c>
    </row>
    <row r="173" spans="2:10" x14ac:dyDescent="0.25">
      <c r="B173" s="14" t="s">
        <v>610</v>
      </c>
      <c r="C173" s="15" t="s">
        <v>468</v>
      </c>
      <c r="D173" s="16" t="s">
        <v>233</v>
      </c>
      <c r="E173" s="17">
        <v>1</v>
      </c>
      <c r="F173" s="18">
        <v>0</v>
      </c>
      <c r="G173" s="18">
        <v>0</v>
      </c>
      <c r="H173" s="18">
        <f t="shared" ref="H173:H202" si="53">E173*F173</f>
        <v>0</v>
      </c>
      <c r="I173" s="18">
        <f t="shared" ref="I173:I202" si="54">E173*G173</f>
        <v>0</v>
      </c>
      <c r="J173" s="18">
        <f t="shared" ref="J173:J202" si="55">H173+I173</f>
        <v>0</v>
      </c>
    </row>
    <row r="174" spans="2:10" x14ac:dyDescent="0.25">
      <c r="B174" s="14" t="s">
        <v>611</v>
      </c>
      <c r="C174" s="15" t="s">
        <v>469</v>
      </c>
      <c r="D174" s="16" t="s">
        <v>233</v>
      </c>
      <c r="E174" s="17">
        <v>2</v>
      </c>
      <c r="F174" s="18">
        <v>0</v>
      </c>
      <c r="G174" s="18">
        <v>0</v>
      </c>
      <c r="H174" s="18">
        <f t="shared" si="53"/>
        <v>0</v>
      </c>
      <c r="I174" s="18">
        <f t="shared" si="54"/>
        <v>0</v>
      </c>
      <c r="J174" s="18">
        <f t="shared" si="55"/>
        <v>0</v>
      </c>
    </row>
    <row r="175" spans="2:10" x14ac:dyDescent="0.25">
      <c r="B175" s="14" t="s">
        <v>612</v>
      </c>
      <c r="C175" s="15" t="s">
        <v>470</v>
      </c>
      <c r="D175" s="16" t="s">
        <v>233</v>
      </c>
      <c r="E175" s="17">
        <v>3</v>
      </c>
      <c r="F175" s="18">
        <v>0</v>
      </c>
      <c r="G175" s="18">
        <v>0</v>
      </c>
      <c r="H175" s="18">
        <f t="shared" si="53"/>
        <v>0</v>
      </c>
      <c r="I175" s="18">
        <f t="shared" si="54"/>
        <v>0</v>
      </c>
      <c r="J175" s="18">
        <f t="shared" si="55"/>
        <v>0</v>
      </c>
    </row>
    <row r="176" spans="2:10" x14ac:dyDescent="0.25">
      <c r="B176" s="14" t="s">
        <v>613</v>
      </c>
      <c r="C176" s="15" t="s">
        <v>471</v>
      </c>
      <c r="D176" s="16" t="s">
        <v>233</v>
      </c>
      <c r="E176" s="17">
        <v>3</v>
      </c>
      <c r="F176" s="18">
        <v>0</v>
      </c>
      <c r="G176" s="18">
        <v>0</v>
      </c>
      <c r="H176" s="18">
        <f t="shared" si="53"/>
        <v>0</v>
      </c>
      <c r="I176" s="18">
        <f t="shared" si="54"/>
        <v>0</v>
      </c>
      <c r="J176" s="18">
        <f t="shared" si="55"/>
        <v>0</v>
      </c>
    </row>
    <row r="177" spans="2:10" x14ac:dyDescent="0.25">
      <c r="B177" s="14" t="s">
        <v>614</v>
      </c>
      <c r="C177" s="15" t="s">
        <v>472</v>
      </c>
      <c r="D177" s="16" t="s">
        <v>233</v>
      </c>
      <c r="E177" s="17">
        <v>3</v>
      </c>
      <c r="F177" s="18">
        <v>0</v>
      </c>
      <c r="G177" s="18">
        <v>0</v>
      </c>
      <c r="H177" s="18">
        <f t="shared" si="53"/>
        <v>0</v>
      </c>
      <c r="I177" s="18">
        <f t="shared" si="54"/>
        <v>0</v>
      </c>
      <c r="J177" s="18">
        <f t="shared" si="55"/>
        <v>0</v>
      </c>
    </row>
    <row r="178" spans="2:10" x14ac:dyDescent="0.25">
      <c r="B178" s="14" t="s">
        <v>615</v>
      </c>
      <c r="C178" s="15" t="s">
        <v>473</v>
      </c>
      <c r="D178" s="16" t="s">
        <v>233</v>
      </c>
      <c r="E178" s="17">
        <v>3</v>
      </c>
      <c r="F178" s="18">
        <v>0</v>
      </c>
      <c r="G178" s="18">
        <v>0</v>
      </c>
      <c r="H178" s="18">
        <f t="shared" si="53"/>
        <v>0</v>
      </c>
      <c r="I178" s="18">
        <f t="shared" si="54"/>
        <v>0</v>
      </c>
      <c r="J178" s="18">
        <f t="shared" si="55"/>
        <v>0</v>
      </c>
    </row>
    <row r="179" spans="2:10" x14ac:dyDescent="0.25">
      <c r="B179" s="14" t="s">
        <v>616</v>
      </c>
      <c r="C179" s="15" t="s">
        <v>474</v>
      </c>
      <c r="D179" s="16" t="s">
        <v>233</v>
      </c>
      <c r="E179" s="17">
        <v>2</v>
      </c>
      <c r="F179" s="18">
        <v>0</v>
      </c>
      <c r="G179" s="18">
        <v>0</v>
      </c>
      <c r="H179" s="18">
        <f t="shared" si="53"/>
        <v>0</v>
      </c>
      <c r="I179" s="18">
        <f t="shared" si="54"/>
        <v>0</v>
      </c>
      <c r="J179" s="18">
        <f t="shared" si="55"/>
        <v>0</v>
      </c>
    </row>
    <row r="180" spans="2:10" x14ac:dyDescent="0.25">
      <c r="B180" s="14" t="s">
        <v>617</v>
      </c>
      <c r="C180" s="15" t="s">
        <v>475</v>
      </c>
      <c r="D180" s="16" t="s">
        <v>233</v>
      </c>
      <c r="E180" s="17">
        <v>2</v>
      </c>
      <c r="F180" s="18">
        <v>0</v>
      </c>
      <c r="G180" s="18">
        <v>0</v>
      </c>
      <c r="H180" s="18">
        <f t="shared" si="53"/>
        <v>0</v>
      </c>
      <c r="I180" s="18">
        <f t="shared" si="54"/>
        <v>0</v>
      </c>
      <c r="J180" s="18">
        <f t="shared" si="55"/>
        <v>0</v>
      </c>
    </row>
    <row r="181" spans="2:10" x14ac:dyDescent="0.25">
      <c r="B181" s="14" t="s">
        <v>618</v>
      </c>
      <c r="C181" s="15" t="s">
        <v>476</v>
      </c>
      <c r="D181" s="16" t="s">
        <v>233</v>
      </c>
      <c r="E181" s="17">
        <v>4</v>
      </c>
      <c r="F181" s="18">
        <v>0</v>
      </c>
      <c r="G181" s="18">
        <v>0</v>
      </c>
      <c r="H181" s="18">
        <f t="shared" si="53"/>
        <v>0</v>
      </c>
      <c r="I181" s="18">
        <f t="shared" si="54"/>
        <v>0</v>
      </c>
      <c r="J181" s="18">
        <f t="shared" si="55"/>
        <v>0</v>
      </c>
    </row>
    <row r="182" spans="2:10" x14ac:dyDescent="0.25">
      <c r="B182" s="14" t="s">
        <v>619</v>
      </c>
      <c r="C182" s="15" t="s">
        <v>477</v>
      </c>
      <c r="D182" s="16" t="s">
        <v>233</v>
      </c>
      <c r="E182" s="17">
        <v>2</v>
      </c>
      <c r="F182" s="18">
        <v>0</v>
      </c>
      <c r="G182" s="18">
        <v>0</v>
      </c>
      <c r="H182" s="18">
        <f t="shared" si="53"/>
        <v>0</v>
      </c>
      <c r="I182" s="18">
        <f t="shared" si="54"/>
        <v>0</v>
      </c>
      <c r="J182" s="18">
        <f t="shared" si="55"/>
        <v>0</v>
      </c>
    </row>
    <row r="183" spans="2:10" x14ac:dyDescent="0.25">
      <c r="B183" s="14" t="s">
        <v>620</v>
      </c>
      <c r="C183" s="15" t="s">
        <v>478</v>
      </c>
      <c r="D183" s="16" t="s">
        <v>233</v>
      </c>
      <c r="E183" s="17">
        <v>2</v>
      </c>
      <c r="F183" s="18">
        <v>0</v>
      </c>
      <c r="G183" s="18">
        <v>0</v>
      </c>
      <c r="H183" s="18">
        <f t="shared" si="53"/>
        <v>0</v>
      </c>
      <c r="I183" s="18">
        <f t="shared" si="54"/>
        <v>0</v>
      </c>
      <c r="J183" s="18">
        <f t="shared" si="55"/>
        <v>0</v>
      </c>
    </row>
    <row r="184" spans="2:10" x14ac:dyDescent="0.25">
      <c r="B184" s="14" t="s">
        <v>621</v>
      </c>
      <c r="C184" s="15" t="s">
        <v>479</v>
      </c>
      <c r="D184" s="16" t="s">
        <v>233</v>
      </c>
      <c r="E184" s="17">
        <v>1</v>
      </c>
      <c r="F184" s="18">
        <v>0</v>
      </c>
      <c r="G184" s="18">
        <v>0</v>
      </c>
      <c r="H184" s="18">
        <f t="shared" si="53"/>
        <v>0</v>
      </c>
      <c r="I184" s="18">
        <f t="shared" si="54"/>
        <v>0</v>
      </c>
      <c r="J184" s="18">
        <f t="shared" si="55"/>
        <v>0</v>
      </c>
    </row>
    <row r="185" spans="2:10" x14ac:dyDescent="0.25">
      <c r="B185" s="14" t="s">
        <v>622</v>
      </c>
      <c r="C185" s="15" t="s">
        <v>480</v>
      </c>
      <c r="D185" s="16" t="s">
        <v>233</v>
      </c>
      <c r="E185" s="17">
        <v>1</v>
      </c>
      <c r="F185" s="18">
        <v>0</v>
      </c>
      <c r="G185" s="18">
        <v>0</v>
      </c>
      <c r="H185" s="18">
        <f t="shared" si="53"/>
        <v>0</v>
      </c>
      <c r="I185" s="18">
        <f t="shared" si="54"/>
        <v>0</v>
      </c>
      <c r="J185" s="18">
        <f t="shared" si="55"/>
        <v>0</v>
      </c>
    </row>
    <row r="186" spans="2:10" x14ac:dyDescent="0.25">
      <c r="B186" s="14" t="s">
        <v>623</v>
      </c>
      <c r="C186" s="15" t="s">
        <v>481</v>
      </c>
      <c r="D186" s="16" t="s">
        <v>233</v>
      </c>
      <c r="E186" s="17">
        <v>1</v>
      </c>
      <c r="F186" s="18">
        <v>0</v>
      </c>
      <c r="G186" s="18">
        <v>0</v>
      </c>
      <c r="H186" s="18">
        <f t="shared" si="53"/>
        <v>0</v>
      </c>
      <c r="I186" s="18">
        <f t="shared" si="54"/>
        <v>0</v>
      </c>
      <c r="J186" s="18">
        <f t="shared" si="55"/>
        <v>0</v>
      </c>
    </row>
    <row r="187" spans="2:10" x14ac:dyDescent="0.25">
      <c r="B187" s="14" t="s">
        <v>624</v>
      </c>
      <c r="C187" s="15" t="s">
        <v>482</v>
      </c>
      <c r="D187" s="16" t="s">
        <v>233</v>
      </c>
      <c r="E187" s="17">
        <v>1</v>
      </c>
      <c r="F187" s="18">
        <v>0</v>
      </c>
      <c r="G187" s="18">
        <v>0</v>
      </c>
      <c r="H187" s="18">
        <f t="shared" si="53"/>
        <v>0</v>
      </c>
      <c r="I187" s="18">
        <f t="shared" si="54"/>
        <v>0</v>
      </c>
      <c r="J187" s="18">
        <f t="shared" si="55"/>
        <v>0</v>
      </c>
    </row>
    <row r="188" spans="2:10" x14ac:dyDescent="0.25">
      <c r="B188" s="14" t="s">
        <v>625</v>
      </c>
      <c r="C188" s="15" t="s">
        <v>483</v>
      </c>
      <c r="D188" s="16" t="s">
        <v>233</v>
      </c>
      <c r="E188" s="17">
        <v>1</v>
      </c>
      <c r="F188" s="18">
        <v>0</v>
      </c>
      <c r="G188" s="18">
        <v>0</v>
      </c>
      <c r="H188" s="18">
        <f t="shared" si="53"/>
        <v>0</v>
      </c>
      <c r="I188" s="18">
        <f t="shared" si="54"/>
        <v>0</v>
      </c>
      <c r="J188" s="18">
        <f t="shared" si="55"/>
        <v>0</v>
      </c>
    </row>
    <row r="189" spans="2:10" x14ac:dyDescent="0.25">
      <c r="B189" s="14" t="s">
        <v>626</v>
      </c>
      <c r="C189" s="15" t="s">
        <v>484</v>
      </c>
      <c r="D189" s="16" t="s">
        <v>230</v>
      </c>
      <c r="E189" s="17">
        <v>20</v>
      </c>
      <c r="F189" s="18">
        <v>0</v>
      </c>
      <c r="G189" s="18">
        <v>0</v>
      </c>
      <c r="H189" s="18">
        <f t="shared" si="53"/>
        <v>0</v>
      </c>
      <c r="I189" s="18">
        <f t="shared" si="54"/>
        <v>0</v>
      </c>
      <c r="J189" s="18">
        <f t="shared" si="55"/>
        <v>0</v>
      </c>
    </row>
    <row r="190" spans="2:10" ht="30" x14ac:dyDescent="0.25">
      <c r="B190" s="14" t="s">
        <v>627</v>
      </c>
      <c r="C190" s="15" t="s">
        <v>485</v>
      </c>
      <c r="D190" s="16" t="s">
        <v>230</v>
      </c>
      <c r="E190" s="17">
        <v>35</v>
      </c>
      <c r="F190" s="18">
        <v>0</v>
      </c>
      <c r="G190" s="18">
        <v>0</v>
      </c>
      <c r="H190" s="18">
        <f t="shared" si="53"/>
        <v>0</v>
      </c>
      <c r="I190" s="18">
        <f t="shared" si="54"/>
        <v>0</v>
      </c>
      <c r="J190" s="18">
        <f t="shared" si="55"/>
        <v>0</v>
      </c>
    </row>
    <row r="191" spans="2:10" ht="30" x14ac:dyDescent="0.25">
      <c r="B191" s="14" t="s">
        <v>628</v>
      </c>
      <c r="C191" s="15" t="s">
        <v>486</v>
      </c>
      <c r="D191" s="16" t="s">
        <v>230</v>
      </c>
      <c r="E191" s="17">
        <v>8</v>
      </c>
      <c r="F191" s="18">
        <v>0</v>
      </c>
      <c r="G191" s="18">
        <v>0</v>
      </c>
      <c r="H191" s="18">
        <f t="shared" si="53"/>
        <v>0</v>
      </c>
      <c r="I191" s="18">
        <f t="shared" si="54"/>
        <v>0</v>
      </c>
      <c r="J191" s="18">
        <f t="shared" si="55"/>
        <v>0</v>
      </c>
    </row>
    <row r="192" spans="2:10" x14ac:dyDescent="0.25">
      <c r="B192" s="14" t="s">
        <v>629</v>
      </c>
      <c r="C192" s="15" t="s">
        <v>487</v>
      </c>
      <c r="D192" s="16" t="s">
        <v>233</v>
      </c>
      <c r="E192" s="17">
        <v>1</v>
      </c>
      <c r="F192" s="18">
        <v>0</v>
      </c>
      <c r="G192" s="18">
        <v>0</v>
      </c>
      <c r="H192" s="18">
        <f t="shared" si="53"/>
        <v>0</v>
      </c>
      <c r="I192" s="18">
        <f t="shared" si="54"/>
        <v>0</v>
      </c>
      <c r="J192" s="18">
        <f t="shared" si="55"/>
        <v>0</v>
      </c>
    </row>
    <row r="193" spans="2:10" x14ac:dyDescent="0.25">
      <c r="B193" s="14" t="s">
        <v>630</v>
      </c>
      <c r="C193" s="15" t="s">
        <v>488</v>
      </c>
      <c r="D193" s="16" t="s">
        <v>233</v>
      </c>
      <c r="E193" s="17">
        <v>1</v>
      </c>
      <c r="F193" s="18">
        <v>0</v>
      </c>
      <c r="G193" s="18">
        <v>0</v>
      </c>
      <c r="H193" s="18">
        <f t="shared" si="53"/>
        <v>0</v>
      </c>
      <c r="I193" s="18">
        <f t="shared" si="54"/>
        <v>0</v>
      </c>
      <c r="J193" s="18">
        <f t="shared" si="55"/>
        <v>0</v>
      </c>
    </row>
    <row r="194" spans="2:10" x14ac:dyDescent="0.25">
      <c r="B194" s="14" t="s">
        <v>631</v>
      </c>
      <c r="C194" s="15" t="s">
        <v>489</v>
      </c>
      <c r="D194" s="16" t="s">
        <v>233</v>
      </c>
      <c r="E194" s="17">
        <v>1</v>
      </c>
      <c r="F194" s="18">
        <v>0</v>
      </c>
      <c r="G194" s="18">
        <v>0</v>
      </c>
      <c r="H194" s="18">
        <f t="shared" si="53"/>
        <v>0</v>
      </c>
      <c r="I194" s="18">
        <f t="shared" si="54"/>
        <v>0</v>
      </c>
      <c r="J194" s="18">
        <f t="shared" si="55"/>
        <v>0</v>
      </c>
    </row>
    <row r="195" spans="2:10" x14ac:dyDescent="0.25">
      <c r="B195" s="14" t="s">
        <v>632</v>
      </c>
      <c r="C195" s="15" t="s">
        <v>490</v>
      </c>
      <c r="D195" s="16" t="s">
        <v>233</v>
      </c>
      <c r="E195" s="17">
        <v>2</v>
      </c>
      <c r="F195" s="18">
        <v>0</v>
      </c>
      <c r="G195" s="18">
        <v>0</v>
      </c>
      <c r="H195" s="18">
        <f t="shared" si="53"/>
        <v>0</v>
      </c>
      <c r="I195" s="18">
        <f t="shared" si="54"/>
        <v>0</v>
      </c>
      <c r="J195" s="18">
        <f t="shared" si="55"/>
        <v>0</v>
      </c>
    </row>
    <row r="196" spans="2:10" x14ac:dyDescent="0.25">
      <c r="B196" s="14" t="s">
        <v>633</v>
      </c>
      <c r="C196" s="15" t="s">
        <v>491</v>
      </c>
      <c r="D196" s="16" t="s">
        <v>233</v>
      </c>
      <c r="E196" s="17">
        <v>2</v>
      </c>
      <c r="F196" s="18">
        <v>0</v>
      </c>
      <c r="G196" s="18">
        <v>0</v>
      </c>
      <c r="H196" s="18">
        <f t="shared" si="53"/>
        <v>0</v>
      </c>
      <c r="I196" s="18">
        <f t="shared" si="54"/>
        <v>0</v>
      </c>
      <c r="J196" s="18">
        <f t="shared" si="55"/>
        <v>0</v>
      </c>
    </row>
    <row r="197" spans="2:10" x14ac:dyDescent="0.25">
      <c r="B197" s="14" t="s">
        <v>634</v>
      </c>
      <c r="C197" s="15" t="s">
        <v>492</v>
      </c>
      <c r="D197" s="16" t="s">
        <v>230</v>
      </c>
      <c r="E197" s="17">
        <v>8</v>
      </c>
      <c r="F197" s="18">
        <v>0</v>
      </c>
      <c r="G197" s="18">
        <v>0</v>
      </c>
      <c r="H197" s="18">
        <f t="shared" si="53"/>
        <v>0</v>
      </c>
      <c r="I197" s="18">
        <f t="shared" si="54"/>
        <v>0</v>
      </c>
      <c r="J197" s="18">
        <f t="shared" si="55"/>
        <v>0</v>
      </c>
    </row>
    <row r="198" spans="2:10" x14ac:dyDescent="0.25">
      <c r="B198" s="14" t="s">
        <v>635</v>
      </c>
      <c r="C198" s="15" t="s">
        <v>493</v>
      </c>
      <c r="D198" s="16" t="s">
        <v>230</v>
      </c>
      <c r="E198" s="17">
        <v>5</v>
      </c>
      <c r="F198" s="18">
        <v>0</v>
      </c>
      <c r="G198" s="18">
        <v>0</v>
      </c>
      <c r="H198" s="18">
        <f t="shared" si="53"/>
        <v>0</v>
      </c>
      <c r="I198" s="18">
        <f t="shared" si="54"/>
        <v>0</v>
      </c>
      <c r="J198" s="18">
        <f t="shared" si="55"/>
        <v>0</v>
      </c>
    </row>
    <row r="199" spans="2:10" x14ac:dyDescent="0.25">
      <c r="B199" s="14" t="s">
        <v>636</v>
      </c>
      <c r="C199" s="15" t="s">
        <v>494</v>
      </c>
      <c r="D199" s="16" t="s">
        <v>230</v>
      </c>
      <c r="E199" s="17">
        <v>2</v>
      </c>
      <c r="F199" s="18">
        <v>0</v>
      </c>
      <c r="G199" s="18">
        <v>0</v>
      </c>
      <c r="H199" s="18">
        <f t="shared" si="53"/>
        <v>0</v>
      </c>
      <c r="I199" s="18">
        <f t="shared" si="54"/>
        <v>0</v>
      </c>
      <c r="J199" s="18">
        <f t="shared" si="55"/>
        <v>0</v>
      </c>
    </row>
    <row r="200" spans="2:10" x14ac:dyDescent="0.25">
      <c r="B200" s="14" t="s">
        <v>637</v>
      </c>
      <c r="C200" s="15" t="s">
        <v>495</v>
      </c>
      <c r="D200" s="16" t="s">
        <v>233</v>
      </c>
      <c r="E200" s="17">
        <v>1</v>
      </c>
      <c r="F200" s="18">
        <v>0</v>
      </c>
      <c r="G200" s="18">
        <v>0</v>
      </c>
      <c r="H200" s="18">
        <f t="shared" si="53"/>
        <v>0</v>
      </c>
      <c r="I200" s="18">
        <f t="shared" si="54"/>
        <v>0</v>
      </c>
      <c r="J200" s="18">
        <f t="shared" si="55"/>
        <v>0</v>
      </c>
    </row>
    <row r="201" spans="2:10" x14ac:dyDescent="0.25">
      <c r="B201" s="14" t="s">
        <v>638</v>
      </c>
      <c r="C201" s="15" t="s">
        <v>496</v>
      </c>
      <c r="D201" s="16" t="s">
        <v>233</v>
      </c>
      <c r="E201" s="17">
        <v>1</v>
      </c>
      <c r="F201" s="18">
        <v>0</v>
      </c>
      <c r="G201" s="18">
        <v>0</v>
      </c>
      <c r="H201" s="18">
        <f t="shared" si="53"/>
        <v>0</v>
      </c>
      <c r="I201" s="18">
        <f t="shared" si="54"/>
        <v>0</v>
      </c>
      <c r="J201" s="18">
        <f t="shared" si="55"/>
        <v>0</v>
      </c>
    </row>
    <row r="202" spans="2:10" x14ac:dyDescent="0.25">
      <c r="B202" s="14" t="s">
        <v>639</v>
      </c>
      <c r="C202" s="15" t="s">
        <v>497</v>
      </c>
      <c r="D202" s="16" t="s">
        <v>233</v>
      </c>
      <c r="E202" s="17">
        <v>8</v>
      </c>
      <c r="F202" s="18">
        <v>0</v>
      </c>
      <c r="G202" s="18">
        <v>0</v>
      </c>
      <c r="H202" s="18">
        <f t="shared" si="53"/>
        <v>0</v>
      </c>
      <c r="I202" s="18">
        <f t="shared" si="54"/>
        <v>0</v>
      </c>
      <c r="J202" s="18">
        <f t="shared" si="55"/>
        <v>0</v>
      </c>
    </row>
    <row r="203" spans="2:10" x14ac:dyDescent="0.25">
      <c r="B203" s="40" t="s">
        <v>520</v>
      </c>
      <c r="C203" s="41" t="s">
        <v>394</v>
      </c>
      <c r="D203" s="42"/>
      <c r="E203" s="43"/>
      <c r="F203" s="43"/>
      <c r="G203" s="43"/>
      <c r="H203" s="43"/>
      <c r="I203" s="43"/>
      <c r="J203" s="44">
        <f>SUM(J204:J216)</f>
        <v>0</v>
      </c>
    </row>
    <row r="204" spans="2:10" ht="30" x14ac:dyDescent="0.25">
      <c r="B204" s="14" t="s">
        <v>521</v>
      </c>
      <c r="C204" s="15" t="s">
        <v>396</v>
      </c>
      <c r="D204" s="16" t="s">
        <v>233</v>
      </c>
      <c r="E204" s="17">
        <v>9</v>
      </c>
      <c r="F204" s="18">
        <v>0</v>
      </c>
      <c r="G204" s="18">
        <v>0</v>
      </c>
      <c r="H204" s="18">
        <f t="shared" ref="H204:H216" si="56">E204*F204</f>
        <v>0</v>
      </c>
      <c r="I204" s="18">
        <f t="shared" ref="I204:I216" si="57">E204*G204</f>
        <v>0</v>
      </c>
      <c r="J204" s="18">
        <f t="shared" ref="J204:J216" si="58">H204+I204</f>
        <v>0</v>
      </c>
    </row>
    <row r="205" spans="2:10" ht="30" x14ac:dyDescent="0.25">
      <c r="B205" s="14" t="s">
        <v>522</v>
      </c>
      <c r="C205" s="15" t="s">
        <v>399</v>
      </c>
      <c r="D205" s="16" t="s">
        <v>233</v>
      </c>
      <c r="E205" s="17">
        <v>15</v>
      </c>
      <c r="F205" s="18">
        <v>0</v>
      </c>
      <c r="G205" s="18">
        <v>0</v>
      </c>
      <c r="H205" s="18">
        <f t="shared" si="56"/>
        <v>0</v>
      </c>
      <c r="I205" s="18">
        <f t="shared" si="57"/>
        <v>0</v>
      </c>
      <c r="J205" s="18">
        <f t="shared" si="58"/>
        <v>0</v>
      </c>
    </row>
    <row r="206" spans="2:10" ht="30" x14ac:dyDescent="0.25">
      <c r="B206" s="14" t="s">
        <v>523</v>
      </c>
      <c r="C206" s="15" t="s">
        <v>402</v>
      </c>
      <c r="D206" s="16" t="s">
        <v>233</v>
      </c>
      <c r="E206" s="17">
        <v>140</v>
      </c>
      <c r="F206" s="18">
        <v>0</v>
      </c>
      <c r="G206" s="18">
        <v>0</v>
      </c>
      <c r="H206" s="18">
        <f t="shared" si="56"/>
        <v>0</v>
      </c>
      <c r="I206" s="18">
        <f t="shared" si="57"/>
        <v>0</v>
      </c>
      <c r="J206" s="18">
        <f t="shared" si="58"/>
        <v>0</v>
      </c>
    </row>
    <row r="207" spans="2:10" ht="30" x14ac:dyDescent="0.25">
      <c r="B207" s="14" t="s">
        <v>524</v>
      </c>
      <c r="C207" s="15" t="s">
        <v>404</v>
      </c>
      <c r="D207" s="16" t="s">
        <v>233</v>
      </c>
      <c r="E207" s="17">
        <v>16</v>
      </c>
      <c r="F207" s="18">
        <v>0</v>
      </c>
      <c r="G207" s="18">
        <v>0</v>
      </c>
      <c r="H207" s="18">
        <f t="shared" si="56"/>
        <v>0</v>
      </c>
      <c r="I207" s="18">
        <f t="shared" si="57"/>
        <v>0</v>
      </c>
      <c r="J207" s="18">
        <f t="shared" si="58"/>
        <v>0</v>
      </c>
    </row>
    <row r="208" spans="2:10" ht="30" x14ac:dyDescent="0.25">
      <c r="B208" s="14" t="s">
        <v>525</v>
      </c>
      <c r="C208" s="15" t="s">
        <v>405</v>
      </c>
      <c r="D208" s="16" t="s">
        <v>233</v>
      </c>
      <c r="E208" s="17">
        <v>101</v>
      </c>
      <c r="F208" s="18">
        <v>0</v>
      </c>
      <c r="G208" s="18">
        <v>0</v>
      </c>
      <c r="H208" s="18">
        <f t="shared" si="56"/>
        <v>0</v>
      </c>
      <c r="I208" s="18">
        <f t="shared" si="57"/>
        <v>0</v>
      </c>
      <c r="J208" s="18">
        <f t="shared" si="58"/>
        <v>0</v>
      </c>
    </row>
    <row r="209" spans="2:10" ht="30" x14ac:dyDescent="0.25">
      <c r="B209" s="14" t="s">
        <v>526</v>
      </c>
      <c r="C209" s="15" t="s">
        <v>406</v>
      </c>
      <c r="D209" s="16" t="s">
        <v>233</v>
      </c>
      <c r="E209" s="17">
        <v>6</v>
      </c>
      <c r="F209" s="18">
        <v>0</v>
      </c>
      <c r="G209" s="18">
        <v>0</v>
      </c>
      <c r="H209" s="18">
        <f t="shared" si="56"/>
        <v>0</v>
      </c>
      <c r="I209" s="18">
        <f t="shared" si="57"/>
        <v>0</v>
      </c>
      <c r="J209" s="18">
        <f t="shared" si="58"/>
        <v>0</v>
      </c>
    </row>
    <row r="210" spans="2:10" ht="30" x14ac:dyDescent="0.25">
      <c r="B210" s="14" t="s">
        <v>527</v>
      </c>
      <c r="C210" s="15" t="s">
        <v>407</v>
      </c>
      <c r="D210" s="16" t="s">
        <v>233</v>
      </c>
      <c r="E210" s="17">
        <v>6</v>
      </c>
      <c r="F210" s="18">
        <v>0</v>
      </c>
      <c r="G210" s="18">
        <v>0</v>
      </c>
      <c r="H210" s="18">
        <f t="shared" si="56"/>
        <v>0</v>
      </c>
      <c r="I210" s="18">
        <f t="shared" si="57"/>
        <v>0</v>
      </c>
      <c r="J210" s="18">
        <f t="shared" si="58"/>
        <v>0</v>
      </c>
    </row>
    <row r="211" spans="2:10" x14ac:dyDescent="0.25">
      <c r="B211" s="14" t="s">
        <v>528</v>
      </c>
      <c r="C211" s="15" t="s">
        <v>408</v>
      </c>
      <c r="D211" s="16" t="s">
        <v>233</v>
      </c>
      <c r="E211" s="17">
        <v>2</v>
      </c>
      <c r="F211" s="18">
        <v>0</v>
      </c>
      <c r="G211" s="18">
        <v>0</v>
      </c>
      <c r="H211" s="18">
        <f t="shared" si="56"/>
        <v>0</v>
      </c>
      <c r="I211" s="18">
        <f t="shared" si="57"/>
        <v>0</v>
      </c>
      <c r="J211" s="18">
        <f t="shared" si="58"/>
        <v>0</v>
      </c>
    </row>
    <row r="212" spans="2:10" x14ac:dyDescent="0.25">
      <c r="B212" s="14" t="s">
        <v>529</v>
      </c>
      <c r="C212" s="15" t="s">
        <v>409</v>
      </c>
      <c r="D212" s="16" t="s">
        <v>233</v>
      </c>
      <c r="E212" s="17">
        <v>10</v>
      </c>
      <c r="F212" s="18">
        <v>0</v>
      </c>
      <c r="G212" s="18">
        <v>0</v>
      </c>
      <c r="H212" s="18">
        <f t="shared" si="56"/>
        <v>0</v>
      </c>
      <c r="I212" s="18">
        <f t="shared" si="57"/>
        <v>0</v>
      </c>
      <c r="J212" s="18">
        <f t="shared" si="58"/>
        <v>0</v>
      </c>
    </row>
    <row r="213" spans="2:10" ht="30" x14ac:dyDescent="0.25">
      <c r="B213" s="14" t="s">
        <v>530</v>
      </c>
      <c r="C213" s="15" t="s">
        <v>410</v>
      </c>
      <c r="D213" s="16" t="s">
        <v>233</v>
      </c>
      <c r="E213" s="17">
        <v>16</v>
      </c>
      <c r="F213" s="18">
        <v>0</v>
      </c>
      <c r="G213" s="18">
        <v>0</v>
      </c>
      <c r="H213" s="18">
        <f t="shared" si="56"/>
        <v>0</v>
      </c>
      <c r="I213" s="18">
        <f t="shared" si="57"/>
        <v>0</v>
      </c>
      <c r="J213" s="18">
        <f t="shared" si="58"/>
        <v>0</v>
      </c>
    </row>
    <row r="214" spans="2:10" x14ac:dyDescent="0.25">
      <c r="B214" s="14" t="s">
        <v>531</v>
      </c>
      <c r="C214" s="15" t="s">
        <v>498</v>
      </c>
      <c r="D214" s="16" t="s">
        <v>233</v>
      </c>
      <c r="E214" s="17">
        <v>5</v>
      </c>
      <c r="F214" s="18">
        <v>0</v>
      </c>
      <c r="G214" s="18">
        <v>0</v>
      </c>
      <c r="H214" s="18">
        <f t="shared" si="56"/>
        <v>0</v>
      </c>
      <c r="I214" s="18">
        <f t="shared" si="57"/>
        <v>0</v>
      </c>
      <c r="J214" s="18">
        <f t="shared" si="58"/>
        <v>0</v>
      </c>
    </row>
    <row r="215" spans="2:10" x14ac:dyDescent="0.25">
      <c r="B215" s="14" t="s">
        <v>532</v>
      </c>
      <c r="C215" s="15" t="s">
        <v>499</v>
      </c>
      <c r="D215" s="16" t="s">
        <v>233</v>
      </c>
      <c r="E215" s="17">
        <v>5</v>
      </c>
      <c r="F215" s="18">
        <v>0</v>
      </c>
      <c r="G215" s="18">
        <v>0</v>
      </c>
      <c r="H215" s="18">
        <f t="shared" si="56"/>
        <v>0</v>
      </c>
      <c r="I215" s="18">
        <f t="shared" si="57"/>
        <v>0</v>
      </c>
      <c r="J215" s="18">
        <f t="shared" si="58"/>
        <v>0</v>
      </c>
    </row>
    <row r="216" spans="2:10" x14ac:dyDescent="0.25">
      <c r="B216" s="14" t="s">
        <v>533</v>
      </c>
      <c r="C216" s="15" t="s">
        <v>500</v>
      </c>
      <c r="D216" s="16" t="s">
        <v>233</v>
      </c>
      <c r="E216" s="17">
        <v>7</v>
      </c>
      <c r="F216" s="18">
        <v>0</v>
      </c>
      <c r="G216" s="18">
        <v>0</v>
      </c>
      <c r="H216" s="18">
        <f t="shared" si="56"/>
        <v>0</v>
      </c>
      <c r="I216" s="18">
        <f t="shared" si="57"/>
        <v>0</v>
      </c>
      <c r="J216" s="18">
        <f t="shared" si="58"/>
        <v>0</v>
      </c>
    </row>
    <row r="217" spans="2:10" x14ac:dyDescent="0.25">
      <c r="B217" s="40" t="s">
        <v>534</v>
      </c>
      <c r="C217" s="41" t="s">
        <v>553</v>
      </c>
      <c r="D217" s="42"/>
      <c r="E217" s="43"/>
      <c r="F217" s="43"/>
      <c r="G217" s="43"/>
      <c r="H217" s="43"/>
      <c r="I217" s="43"/>
      <c r="J217" s="44">
        <f>SUM(J218:J236)</f>
        <v>0</v>
      </c>
    </row>
    <row r="218" spans="2:10" x14ac:dyDescent="0.25">
      <c r="B218" s="14" t="s">
        <v>535</v>
      </c>
      <c r="C218" s="15" t="s">
        <v>413</v>
      </c>
      <c r="D218" s="16" t="s">
        <v>230</v>
      </c>
      <c r="E218" s="17">
        <v>230</v>
      </c>
      <c r="F218" s="18">
        <v>0</v>
      </c>
      <c r="G218" s="18">
        <v>0</v>
      </c>
      <c r="H218" s="18">
        <f t="shared" ref="H218:H236" si="59">E218*F218</f>
        <v>0</v>
      </c>
      <c r="I218" s="18">
        <f t="shared" ref="I218:I236" si="60">E218*G218</f>
        <v>0</v>
      </c>
      <c r="J218" s="18">
        <f t="shared" ref="J218:J236" si="61">H218+I218</f>
        <v>0</v>
      </c>
    </row>
    <row r="219" spans="2:10" x14ac:dyDescent="0.25">
      <c r="B219" s="14" t="s">
        <v>536</v>
      </c>
      <c r="C219" s="15" t="s">
        <v>415</v>
      </c>
      <c r="D219" s="16" t="s">
        <v>230</v>
      </c>
      <c r="E219" s="17">
        <v>12</v>
      </c>
      <c r="F219" s="18">
        <v>0</v>
      </c>
      <c r="G219" s="18">
        <v>0</v>
      </c>
      <c r="H219" s="18">
        <f t="shared" si="59"/>
        <v>0</v>
      </c>
      <c r="I219" s="18">
        <f t="shared" si="60"/>
        <v>0</v>
      </c>
      <c r="J219" s="18">
        <f t="shared" si="61"/>
        <v>0</v>
      </c>
    </row>
    <row r="220" spans="2:10" x14ac:dyDescent="0.25">
      <c r="B220" s="14" t="s">
        <v>537</v>
      </c>
      <c r="C220" s="15" t="s">
        <v>417</v>
      </c>
      <c r="D220" s="16" t="s">
        <v>418</v>
      </c>
      <c r="E220" s="17">
        <v>220</v>
      </c>
      <c r="F220" s="18">
        <v>0</v>
      </c>
      <c r="G220" s="18">
        <v>0</v>
      </c>
      <c r="H220" s="18">
        <f t="shared" si="59"/>
        <v>0</v>
      </c>
      <c r="I220" s="18">
        <f t="shared" si="60"/>
        <v>0</v>
      </c>
      <c r="J220" s="18">
        <f t="shared" si="61"/>
        <v>0</v>
      </c>
    </row>
    <row r="221" spans="2:10" x14ac:dyDescent="0.25">
      <c r="B221" s="14" t="s">
        <v>538</v>
      </c>
      <c r="C221" s="15" t="s">
        <v>420</v>
      </c>
      <c r="D221" s="16" t="s">
        <v>233</v>
      </c>
      <c r="E221" s="17">
        <v>18</v>
      </c>
      <c r="F221" s="18">
        <v>0</v>
      </c>
      <c r="G221" s="18">
        <v>0</v>
      </c>
      <c r="H221" s="18">
        <f t="shared" si="59"/>
        <v>0</v>
      </c>
      <c r="I221" s="18">
        <f t="shared" si="60"/>
        <v>0</v>
      </c>
      <c r="J221" s="18">
        <f t="shared" si="61"/>
        <v>0</v>
      </c>
    </row>
    <row r="222" spans="2:10" x14ac:dyDescent="0.25">
      <c r="B222" s="14" t="s">
        <v>539</v>
      </c>
      <c r="C222" s="15" t="s">
        <v>422</v>
      </c>
      <c r="D222" s="16" t="s">
        <v>233</v>
      </c>
      <c r="E222" s="17">
        <v>4</v>
      </c>
      <c r="F222" s="18">
        <v>0</v>
      </c>
      <c r="G222" s="18">
        <v>0</v>
      </c>
      <c r="H222" s="18">
        <f t="shared" si="59"/>
        <v>0</v>
      </c>
      <c r="I222" s="18">
        <f t="shared" si="60"/>
        <v>0</v>
      </c>
      <c r="J222" s="18">
        <f t="shared" si="61"/>
        <v>0</v>
      </c>
    </row>
    <row r="223" spans="2:10" ht="30" x14ac:dyDescent="0.25">
      <c r="B223" s="14" t="s">
        <v>540</v>
      </c>
      <c r="C223" s="15" t="s">
        <v>424</v>
      </c>
      <c r="D223" s="16" t="s">
        <v>233</v>
      </c>
      <c r="E223" s="17">
        <v>32</v>
      </c>
      <c r="F223" s="18">
        <v>0</v>
      </c>
      <c r="G223" s="18">
        <v>0</v>
      </c>
      <c r="H223" s="18">
        <f t="shared" si="59"/>
        <v>0</v>
      </c>
      <c r="I223" s="18">
        <f t="shared" si="60"/>
        <v>0</v>
      </c>
      <c r="J223" s="18">
        <f t="shared" si="61"/>
        <v>0</v>
      </c>
    </row>
    <row r="224" spans="2:10" ht="45" x14ac:dyDescent="0.25">
      <c r="B224" s="14" t="s">
        <v>541</v>
      </c>
      <c r="C224" s="15" t="s">
        <v>425</v>
      </c>
      <c r="D224" s="16" t="s">
        <v>233</v>
      </c>
      <c r="E224" s="17">
        <v>18</v>
      </c>
      <c r="F224" s="18">
        <v>0</v>
      </c>
      <c r="G224" s="18">
        <v>0</v>
      </c>
      <c r="H224" s="18">
        <f t="shared" si="59"/>
        <v>0</v>
      </c>
      <c r="I224" s="18">
        <f t="shared" si="60"/>
        <v>0</v>
      </c>
      <c r="J224" s="18">
        <f t="shared" si="61"/>
        <v>0</v>
      </c>
    </row>
    <row r="225" spans="2:10" x14ac:dyDescent="0.25">
      <c r="B225" s="14" t="s">
        <v>542</v>
      </c>
      <c r="C225" s="15" t="s">
        <v>426</v>
      </c>
      <c r="D225" s="16" t="s">
        <v>233</v>
      </c>
      <c r="E225" s="17">
        <v>11</v>
      </c>
      <c r="F225" s="18">
        <v>0</v>
      </c>
      <c r="G225" s="18">
        <v>0</v>
      </c>
      <c r="H225" s="18">
        <f t="shared" si="59"/>
        <v>0</v>
      </c>
      <c r="I225" s="18">
        <f t="shared" si="60"/>
        <v>0</v>
      </c>
      <c r="J225" s="18">
        <f t="shared" si="61"/>
        <v>0</v>
      </c>
    </row>
    <row r="226" spans="2:10" x14ac:dyDescent="0.25">
      <c r="B226" s="14" t="s">
        <v>543</v>
      </c>
      <c r="C226" s="15" t="s">
        <v>427</v>
      </c>
      <c r="D226" s="16" t="s">
        <v>418</v>
      </c>
      <c r="E226" s="17">
        <v>13</v>
      </c>
      <c r="F226" s="18">
        <v>0</v>
      </c>
      <c r="G226" s="18">
        <v>0</v>
      </c>
      <c r="H226" s="18">
        <f t="shared" si="59"/>
        <v>0</v>
      </c>
      <c r="I226" s="18">
        <f t="shared" si="60"/>
        <v>0</v>
      </c>
      <c r="J226" s="18">
        <f t="shared" si="61"/>
        <v>0</v>
      </c>
    </row>
    <row r="227" spans="2:10" x14ac:dyDescent="0.25">
      <c r="B227" s="14" t="s">
        <v>544</v>
      </c>
      <c r="C227" s="15" t="s">
        <v>428</v>
      </c>
      <c r="D227" s="16" t="s">
        <v>233</v>
      </c>
      <c r="E227" s="17">
        <v>13</v>
      </c>
      <c r="F227" s="18">
        <v>0</v>
      </c>
      <c r="G227" s="18">
        <v>0</v>
      </c>
      <c r="H227" s="18">
        <f t="shared" si="59"/>
        <v>0</v>
      </c>
      <c r="I227" s="18">
        <f t="shared" si="60"/>
        <v>0</v>
      </c>
      <c r="J227" s="18">
        <f t="shared" si="61"/>
        <v>0</v>
      </c>
    </row>
    <row r="228" spans="2:10" x14ac:dyDescent="0.25">
      <c r="B228" s="14" t="s">
        <v>545</v>
      </c>
      <c r="C228" s="15" t="s">
        <v>429</v>
      </c>
      <c r="D228" s="16" t="s">
        <v>233</v>
      </c>
      <c r="E228" s="17">
        <v>13</v>
      </c>
      <c r="F228" s="18">
        <v>0</v>
      </c>
      <c r="G228" s="18">
        <v>0</v>
      </c>
      <c r="H228" s="18">
        <f t="shared" si="59"/>
        <v>0</v>
      </c>
      <c r="I228" s="18">
        <f t="shared" si="60"/>
        <v>0</v>
      </c>
      <c r="J228" s="18">
        <f t="shared" si="61"/>
        <v>0</v>
      </c>
    </row>
    <row r="229" spans="2:10" x14ac:dyDescent="0.25">
      <c r="B229" s="14" t="s">
        <v>546</v>
      </c>
      <c r="C229" s="15" t="s">
        <v>430</v>
      </c>
      <c r="D229" s="16" t="s">
        <v>233</v>
      </c>
      <c r="E229" s="17">
        <v>52</v>
      </c>
      <c r="F229" s="18">
        <v>0</v>
      </c>
      <c r="G229" s="18">
        <v>0</v>
      </c>
      <c r="H229" s="18">
        <f t="shared" si="59"/>
        <v>0</v>
      </c>
      <c r="I229" s="18">
        <f t="shared" si="60"/>
        <v>0</v>
      </c>
      <c r="J229" s="18">
        <f t="shared" si="61"/>
        <v>0</v>
      </c>
    </row>
    <row r="230" spans="2:10" x14ac:dyDescent="0.25">
      <c r="B230" s="14" t="s">
        <v>547</v>
      </c>
      <c r="C230" s="15" t="s">
        <v>431</v>
      </c>
      <c r="D230" s="16" t="s">
        <v>233</v>
      </c>
      <c r="E230" s="17">
        <v>13</v>
      </c>
      <c r="F230" s="18">
        <v>0</v>
      </c>
      <c r="G230" s="18">
        <v>0</v>
      </c>
      <c r="H230" s="18">
        <f t="shared" si="59"/>
        <v>0</v>
      </c>
      <c r="I230" s="18">
        <f t="shared" si="60"/>
        <v>0</v>
      </c>
      <c r="J230" s="18">
        <f t="shared" si="61"/>
        <v>0</v>
      </c>
    </row>
    <row r="231" spans="2:10" x14ac:dyDescent="0.25">
      <c r="B231" s="14" t="s">
        <v>548</v>
      </c>
      <c r="C231" s="15" t="s">
        <v>432</v>
      </c>
      <c r="D231" s="16" t="s">
        <v>233</v>
      </c>
      <c r="E231" s="17">
        <v>40</v>
      </c>
      <c r="F231" s="18">
        <v>0</v>
      </c>
      <c r="G231" s="18">
        <v>0</v>
      </c>
      <c r="H231" s="18">
        <f t="shared" si="59"/>
        <v>0</v>
      </c>
      <c r="I231" s="18">
        <f t="shared" si="60"/>
        <v>0</v>
      </c>
      <c r="J231" s="18">
        <f t="shared" si="61"/>
        <v>0</v>
      </c>
    </row>
    <row r="232" spans="2:10" x14ac:dyDescent="0.25">
      <c r="B232" s="14" t="s">
        <v>549</v>
      </c>
      <c r="C232" s="15" t="s">
        <v>433</v>
      </c>
      <c r="D232" s="16" t="s">
        <v>233</v>
      </c>
      <c r="E232" s="17">
        <v>14</v>
      </c>
      <c r="F232" s="18">
        <v>0</v>
      </c>
      <c r="G232" s="18">
        <v>0</v>
      </c>
      <c r="H232" s="18">
        <f t="shared" si="59"/>
        <v>0</v>
      </c>
      <c r="I232" s="18">
        <f t="shared" si="60"/>
        <v>0</v>
      </c>
      <c r="J232" s="18">
        <f t="shared" si="61"/>
        <v>0</v>
      </c>
    </row>
    <row r="233" spans="2:10" x14ac:dyDescent="0.25">
      <c r="B233" s="14" t="s">
        <v>550</v>
      </c>
      <c r="C233" s="15" t="s">
        <v>48</v>
      </c>
      <c r="D233" s="16" t="s">
        <v>232</v>
      </c>
      <c r="E233" s="17">
        <v>34.5</v>
      </c>
      <c r="F233" s="18">
        <v>0</v>
      </c>
      <c r="G233" s="18">
        <v>0</v>
      </c>
      <c r="H233" s="18">
        <f t="shared" si="59"/>
        <v>0</v>
      </c>
      <c r="I233" s="18">
        <f t="shared" si="60"/>
        <v>0</v>
      </c>
      <c r="J233" s="18">
        <f t="shared" si="61"/>
        <v>0</v>
      </c>
    </row>
    <row r="234" spans="2:10" x14ac:dyDescent="0.25">
      <c r="B234" s="14" t="s">
        <v>551</v>
      </c>
      <c r="C234" s="15" t="s">
        <v>49</v>
      </c>
      <c r="D234" s="16" t="s">
        <v>232</v>
      </c>
      <c r="E234" s="17">
        <v>34.5</v>
      </c>
      <c r="F234" s="18">
        <v>0</v>
      </c>
      <c r="G234" s="18">
        <v>0</v>
      </c>
      <c r="H234" s="18">
        <f t="shared" si="59"/>
        <v>0</v>
      </c>
      <c r="I234" s="18">
        <f t="shared" si="60"/>
        <v>0</v>
      </c>
      <c r="J234" s="18">
        <f t="shared" si="61"/>
        <v>0</v>
      </c>
    </row>
    <row r="235" spans="2:10" x14ac:dyDescent="0.25">
      <c r="B235" s="14" t="s">
        <v>640</v>
      </c>
      <c r="C235" s="15" t="s">
        <v>434</v>
      </c>
      <c r="D235" s="16" t="s">
        <v>231</v>
      </c>
      <c r="E235" s="17">
        <v>115</v>
      </c>
      <c r="F235" s="18">
        <v>0</v>
      </c>
      <c r="G235" s="18">
        <v>0</v>
      </c>
      <c r="H235" s="18">
        <f t="shared" si="59"/>
        <v>0</v>
      </c>
      <c r="I235" s="18">
        <f t="shared" si="60"/>
        <v>0</v>
      </c>
      <c r="J235" s="18">
        <f t="shared" si="61"/>
        <v>0</v>
      </c>
    </row>
    <row r="236" spans="2:10" x14ac:dyDescent="0.25">
      <c r="B236" s="14" t="s">
        <v>641</v>
      </c>
      <c r="C236" s="15" t="s">
        <v>435</v>
      </c>
      <c r="D236" s="16" t="s">
        <v>233</v>
      </c>
      <c r="E236" s="17">
        <v>1</v>
      </c>
      <c r="F236" s="18">
        <v>0</v>
      </c>
      <c r="G236" s="18">
        <v>0</v>
      </c>
      <c r="H236" s="18">
        <f t="shared" si="59"/>
        <v>0</v>
      </c>
      <c r="I236" s="18">
        <f t="shared" si="60"/>
        <v>0</v>
      </c>
      <c r="J236" s="18">
        <f t="shared" si="61"/>
        <v>0</v>
      </c>
    </row>
    <row r="237" spans="2:10" x14ac:dyDescent="0.25">
      <c r="B237" s="40" t="s">
        <v>552</v>
      </c>
      <c r="C237" s="41" t="s">
        <v>564</v>
      </c>
      <c r="D237" s="42"/>
      <c r="E237" s="43"/>
      <c r="F237" s="43"/>
      <c r="G237" s="43"/>
      <c r="H237" s="43"/>
      <c r="I237" s="43"/>
      <c r="J237" s="44">
        <f>SUM(J238:J247)</f>
        <v>0</v>
      </c>
    </row>
    <row r="238" spans="2:10" x14ac:dyDescent="0.25">
      <c r="B238" s="14" t="s">
        <v>554</v>
      </c>
      <c r="C238" s="15" t="s">
        <v>438</v>
      </c>
      <c r="D238" s="16" t="s">
        <v>233</v>
      </c>
      <c r="E238" s="17">
        <v>1</v>
      </c>
      <c r="F238" s="18">
        <v>0</v>
      </c>
      <c r="G238" s="18">
        <v>0</v>
      </c>
      <c r="H238" s="18">
        <f t="shared" ref="H238:H247" si="62">E238*F238</f>
        <v>0</v>
      </c>
      <c r="I238" s="18">
        <f t="shared" ref="I238:I247" si="63">E238*G238</f>
        <v>0</v>
      </c>
      <c r="J238" s="18">
        <f t="shared" ref="J238:J247" si="64">H238+I238</f>
        <v>0</v>
      </c>
    </row>
    <row r="239" spans="2:10" x14ac:dyDescent="0.25">
      <c r="B239" s="14" t="s">
        <v>555</v>
      </c>
      <c r="C239" s="15" t="s">
        <v>440</v>
      </c>
      <c r="D239" s="16" t="s">
        <v>233</v>
      </c>
      <c r="E239" s="17">
        <v>2</v>
      </c>
      <c r="F239" s="18">
        <v>0</v>
      </c>
      <c r="G239" s="18">
        <v>0</v>
      </c>
      <c r="H239" s="18">
        <f t="shared" si="62"/>
        <v>0</v>
      </c>
      <c r="I239" s="18">
        <f t="shared" si="63"/>
        <v>0</v>
      </c>
      <c r="J239" s="18">
        <f t="shared" si="64"/>
        <v>0</v>
      </c>
    </row>
    <row r="240" spans="2:10" x14ac:dyDescent="0.25">
      <c r="B240" s="14" t="s">
        <v>556</v>
      </c>
      <c r="C240" s="15" t="s">
        <v>441</v>
      </c>
      <c r="D240" s="16" t="s">
        <v>233</v>
      </c>
      <c r="E240" s="17">
        <v>2</v>
      </c>
      <c r="F240" s="18">
        <v>0</v>
      </c>
      <c r="G240" s="18">
        <v>0</v>
      </c>
      <c r="H240" s="18">
        <f t="shared" si="62"/>
        <v>0</v>
      </c>
      <c r="I240" s="18">
        <f t="shared" si="63"/>
        <v>0</v>
      </c>
      <c r="J240" s="18">
        <f t="shared" si="64"/>
        <v>0</v>
      </c>
    </row>
    <row r="241" spans="2:10" x14ac:dyDescent="0.25">
      <c r="B241" s="14" t="s">
        <v>557</v>
      </c>
      <c r="C241" s="15" t="s">
        <v>442</v>
      </c>
      <c r="D241" s="16" t="s">
        <v>233</v>
      </c>
      <c r="E241" s="17">
        <v>2</v>
      </c>
      <c r="F241" s="18">
        <v>0</v>
      </c>
      <c r="G241" s="18">
        <v>0</v>
      </c>
      <c r="H241" s="18">
        <f t="shared" si="62"/>
        <v>0</v>
      </c>
      <c r="I241" s="18">
        <f t="shared" si="63"/>
        <v>0</v>
      </c>
      <c r="J241" s="18">
        <f t="shared" si="64"/>
        <v>0</v>
      </c>
    </row>
    <row r="242" spans="2:10" x14ac:dyDescent="0.25">
      <c r="B242" s="14" t="s">
        <v>558</v>
      </c>
      <c r="C242" s="15" t="s">
        <v>443</v>
      </c>
      <c r="D242" s="16" t="s">
        <v>233</v>
      </c>
      <c r="E242" s="17">
        <v>2</v>
      </c>
      <c r="F242" s="18">
        <v>0</v>
      </c>
      <c r="G242" s="18">
        <v>0</v>
      </c>
      <c r="H242" s="18">
        <f t="shared" si="62"/>
        <v>0</v>
      </c>
      <c r="I242" s="18">
        <f t="shared" si="63"/>
        <v>0</v>
      </c>
      <c r="J242" s="18">
        <f t="shared" si="64"/>
        <v>0</v>
      </c>
    </row>
    <row r="243" spans="2:10" x14ac:dyDescent="0.25">
      <c r="B243" s="14" t="s">
        <v>559</v>
      </c>
      <c r="C243" s="15" t="s">
        <v>444</v>
      </c>
      <c r="D243" s="16" t="s">
        <v>233</v>
      </c>
      <c r="E243" s="17">
        <v>8</v>
      </c>
      <c r="F243" s="18">
        <v>0</v>
      </c>
      <c r="G243" s="18">
        <v>0</v>
      </c>
      <c r="H243" s="18">
        <f t="shared" si="62"/>
        <v>0</v>
      </c>
      <c r="I243" s="18">
        <f t="shared" si="63"/>
        <v>0</v>
      </c>
      <c r="J243" s="18">
        <f t="shared" si="64"/>
        <v>0</v>
      </c>
    </row>
    <row r="244" spans="2:10" x14ac:dyDescent="0.25">
      <c r="B244" s="14" t="s">
        <v>560</v>
      </c>
      <c r="C244" s="15" t="s">
        <v>448</v>
      </c>
      <c r="D244" s="16" t="s">
        <v>233</v>
      </c>
      <c r="E244" s="17">
        <v>1</v>
      </c>
      <c r="F244" s="18">
        <v>0</v>
      </c>
      <c r="G244" s="18">
        <v>0</v>
      </c>
      <c r="H244" s="18">
        <f t="shared" si="62"/>
        <v>0</v>
      </c>
      <c r="I244" s="18">
        <f t="shared" si="63"/>
        <v>0</v>
      </c>
      <c r="J244" s="18">
        <f t="shared" si="64"/>
        <v>0</v>
      </c>
    </row>
    <row r="245" spans="2:10" x14ac:dyDescent="0.25">
      <c r="B245" s="14" t="s">
        <v>561</v>
      </c>
      <c r="C245" s="15" t="s">
        <v>445</v>
      </c>
      <c r="D245" s="16" t="s">
        <v>230</v>
      </c>
      <c r="E245" s="17">
        <v>70</v>
      </c>
      <c r="F245" s="18">
        <v>0</v>
      </c>
      <c r="G245" s="18">
        <v>0</v>
      </c>
      <c r="H245" s="18">
        <f t="shared" si="62"/>
        <v>0</v>
      </c>
      <c r="I245" s="18">
        <f t="shared" si="63"/>
        <v>0</v>
      </c>
      <c r="J245" s="18">
        <f t="shared" si="64"/>
        <v>0</v>
      </c>
    </row>
    <row r="246" spans="2:10" x14ac:dyDescent="0.25">
      <c r="B246" s="14" t="s">
        <v>562</v>
      </c>
      <c r="C246" s="15" t="s">
        <v>446</v>
      </c>
      <c r="D246" s="16" t="s">
        <v>233</v>
      </c>
      <c r="E246" s="17">
        <v>9</v>
      </c>
      <c r="F246" s="18">
        <v>0</v>
      </c>
      <c r="G246" s="18">
        <v>0</v>
      </c>
      <c r="H246" s="18">
        <f t="shared" si="62"/>
        <v>0</v>
      </c>
      <c r="I246" s="18">
        <f t="shared" si="63"/>
        <v>0</v>
      </c>
      <c r="J246" s="18">
        <f t="shared" si="64"/>
        <v>0</v>
      </c>
    </row>
    <row r="247" spans="2:10" x14ac:dyDescent="0.25">
      <c r="B247" s="14" t="s">
        <v>563</v>
      </c>
      <c r="C247" s="15" t="s">
        <v>447</v>
      </c>
      <c r="D247" s="16" t="s">
        <v>233</v>
      </c>
      <c r="E247" s="17">
        <v>4</v>
      </c>
      <c r="F247" s="18">
        <v>0</v>
      </c>
      <c r="G247" s="18">
        <v>0</v>
      </c>
      <c r="H247" s="18">
        <f t="shared" si="62"/>
        <v>0</v>
      </c>
      <c r="I247" s="18">
        <f t="shared" si="63"/>
        <v>0</v>
      </c>
      <c r="J247" s="18">
        <f t="shared" si="64"/>
        <v>0</v>
      </c>
    </row>
    <row r="248" spans="2:10" ht="9.75" customHeight="1" x14ac:dyDescent="0.25">
      <c r="B248" s="14"/>
      <c r="C248" s="39"/>
      <c r="D248" s="19"/>
      <c r="E248" s="31"/>
      <c r="F248" s="22"/>
      <c r="G248" s="22"/>
      <c r="H248" s="22"/>
      <c r="I248" s="22"/>
      <c r="J248" s="18"/>
    </row>
    <row r="249" spans="2:10" ht="19.5" customHeight="1" x14ac:dyDescent="0.25">
      <c r="B249" s="34">
        <v>4</v>
      </c>
      <c r="C249" s="35" t="s">
        <v>565</v>
      </c>
      <c r="D249" s="36"/>
      <c r="E249" s="37"/>
      <c r="F249" s="37"/>
      <c r="G249" s="37"/>
      <c r="H249" s="37"/>
      <c r="I249" s="37"/>
      <c r="J249" s="38">
        <f>J250+J262+J267+J279</f>
        <v>0</v>
      </c>
    </row>
    <row r="250" spans="2:10" x14ac:dyDescent="0.25">
      <c r="B250" s="40" t="s">
        <v>249</v>
      </c>
      <c r="C250" s="41" t="s">
        <v>250</v>
      </c>
      <c r="D250" s="42"/>
      <c r="E250" s="43"/>
      <c r="F250" s="43"/>
      <c r="G250" s="43"/>
      <c r="H250" s="43"/>
      <c r="I250" s="43"/>
      <c r="J250" s="44">
        <f>SUM(J251:J261)</f>
        <v>0</v>
      </c>
    </row>
    <row r="251" spans="2:10" x14ac:dyDescent="0.25">
      <c r="B251" s="14" t="s">
        <v>251</v>
      </c>
      <c r="C251" s="15" t="s">
        <v>42</v>
      </c>
      <c r="D251" s="16" t="s">
        <v>232</v>
      </c>
      <c r="E251" s="26">
        <v>4.5</v>
      </c>
      <c r="F251" s="18">
        <v>0</v>
      </c>
      <c r="G251" s="18">
        <v>0</v>
      </c>
      <c r="H251" s="18">
        <f t="shared" ref="H251:H261" si="65">E251*F251</f>
        <v>0</v>
      </c>
      <c r="I251" s="18">
        <f t="shared" ref="I251:I261" si="66">E251*G251</f>
        <v>0</v>
      </c>
      <c r="J251" s="18">
        <f t="shared" ref="J251:J261" si="67">H251+I251</f>
        <v>0</v>
      </c>
    </row>
    <row r="252" spans="2:10" x14ac:dyDescent="0.25">
      <c r="B252" s="14" t="s">
        <v>252</v>
      </c>
      <c r="C252" s="15" t="s">
        <v>253</v>
      </c>
      <c r="D252" s="16" t="s">
        <v>230</v>
      </c>
      <c r="E252" s="26">
        <v>266</v>
      </c>
      <c r="F252" s="18">
        <v>0</v>
      </c>
      <c r="G252" s="18">
        <v>0</v>
      </c>
      <c r="H252" s="18">
        <f t="shared" si="65"/>
        <v>0</v>
      </c>
      <c r="I252" s="18">
        <f t="shared" si="66"/>
        <v>0</v>
      </c>
      <c r="J252" s="18">
        <f t="shared" si="67"/>
        <v>0</v>
      </c>
    </row>
    <row r="253" spans="2:10" x14ac:dyDescent="0.25">
      <c r="B253" s="14" t="s">
        <v>254</v>
      </c>
      <c r="C253" s="15" t="s">
        <v>255</v>
      </c>
      <c r="D253" s="16" t="s">
        <v>230</v>
      </c>
      <c r="E253" s="26">
        <v>58</v>
      </c>
      <c r="F253" s="18">
        <v>0</v>
      </c>
      <c r="G253" s="18">
        <v>0</v>
      </c>
      <c r="H253" s="18">
        <f t="shared" si="65"/>
        <v>0</v>
      </c>
      <c r="I253" s="18">
        <f t="shared" si="66"/>
        <v>0</v>
      </c>
      <c r="J253" s="18">
        <f t="shared" si="67"/>
        <v>0</v>
      </c>
    </row>
    <row r="254" spans="2:10" x14ac:dyDescent="0.25">
      <c r="B254" s="14" t="s">
        <v>256</v>
      </c>
      <c r="C254" s="15" t="s">
        <v>257</v>
      </c>
      <c r="D254" s="16" t="s">
        <v>233</v>
      </c>
      <c r="E254" s="26">
        <v>1</v>
      </c>
      <c r="F254" s="18">
        <v>0</v>
      </c>
      <c r="G254" s="18">
        <v>0</v>
      </c>
      <c r="H254" s="18">
        <f t="shared" si="65"/>
        <v>0</v>
      </c>
      <c r="I254" s="18">
        <f t="shared" si="66"/>
        <v>0</v>
      </c>
      <c r="J254" s="18">
        <f t="shared" si="67"/>
        <v>0</v>
      </c>
    </row>
    <row r="255" spans="2:10" x14ac:dyDescent="0.25">
      <c r="B255" s="14" t="s">
        <v>258</v>
      </c>
      <c r="C255" s="15" t="s">
        <v>48</v>
      </c>
      <c r="D255" s="16" t="s">
        <v>232</v>
      </c>
      <c r="E255" s="26">
        <v>45</v>
      </c>
      <c r="F255" s="18">
        <v>0</v>
      </c>
      <c r="G255" s="18">
        <v>0</v>
      </c>
      <c r="H255" s="18">
        <f t="shared" si="65"/>
        <v>0</v>
      </c>
      <c r="I255" s="18">
        <f t="shared" si="66"/>
        <v>0</v>
      </c>
      <c r="J255" s="18">
        <f t="shared" si="67"/>
        <v>0</v>
      </c>
    </row>
    <row r="256" spans="2:10" x14ac:dyDescent="0.25">
      <c r="B256" s="14" t="s">
        <v>259</v>
      </c>
      <c r="C256" s="15" t="s">
        <v>49</v>
      </c>
      <c r="D256" s="16" t="s">
        <v>232</v>
      </c>
      <c r="E256" s="26">
        <v>42</v>
      </c>
      <c r="F256" s="18">
        <v>0</v>
      </c>
      <c r="G256" s="18">
        <v>0</v>
      </c>
      <c r="H256" s="18">
        <f t="shared" si="65"/>
        <v>0</v>
      </c>
      <c r="I256" s="18">
        <f t="shared" si="66"/>
        <v>0</v>
      </c>
      <c r="J256" s="18">
        <f t="shared" si="67"/>
        <v>0</v>
      </c>
    </row>
    <row r="257" spans="2:10" x14ac:dyDescent="0.25">
      <c r="B257" s="14" t="s">
        <v>260</v>
      </c>
      <c r="C257" s="15" t="s">
        <v>50</v>
      </c>
      <c r="D257" s="16" t="s">
        <v>232</v>
      </c>
      <c r="E257" s="26">
        <v>2.2999999999999998</v>
      </c>
      <c r="F257" s="18">
        <v>0</v>
      </c>
      <c r="G257" s="18">
        <v>0</v>
      </c>
      <c r="H257" s="18">
        <f t="shared" si="65"/>
        <v>0</v>
      </c>
      <c r="I257" s="18">
        <f t="shared" si="66"/>
        <v>0</v>
      </c>
      <c r="J257" s="18">
        <f t="shared" si="67"/>
        <v>0</v>
      </c>
    </row>
    <row r="258" spans="2:10" x14ac:dyDescent="0.25">
      <c r="B258" s="14" t="s">
        <v>261</v>
      </c>
      <c r="C258" s="15" t="s">
        <v>51</v>
      </c>
      <c r="D258" s="16" t="s">
        <v>232</v>
      </c>
      <c r="E258" s="26">
        <v>2.2999999999999998</v>
      </c>
      <c r="F258" s="18">
        <v>0</v>
      </c>
      <c r="G258" s="18">
        <v>0</v>
      </c>
      <c r="H258" s="18">
        <f t="shared" si="65"/>
        <v>0</v>
      </c>
      <c r="I258" s="18">
        <f t="shared" si="66"/>
        <v>0</v>
      </c>
      <c r="J258" s="18">
        <f t="shared" si="67"/>
        <v>0</v>
      </c>
    </row>
    <row r="259" spans="2:10" x14ac:dyDescent="0.25">
      <c r="B259" s="14" t="s">
        <v>262</v>
      </c>
      <c r="C259" s="15" t="s">
        <v>53</v>
      </c>
      <c r="D259" s="16" t="s">
        <v>232</v>
      </c>
      <c r="E259" s="26">
        <v>5</v>
      </c>
      <c r="F259" s="18">
        <v>0</v>
      </c>
      <c r="G259" s="18">
        <v>0</v>
      </c>
      <c r="H259" s="18">
        <f t="shared" si="65"/>
        <v>0</v>
      </c>
      <c r="I259" s="18">
        <f t="shared" si="66"/>
        <v>0</v>
      </c>
      <c r="J259" s="18">
        <f t="shared" si="67"/>
        <v>0</v>
      </c>
    </row>
    <row r="260" spans="2:10" ht="30" x14ac:dyDescent="0.25">
      <c r="B260" s="14" t="s">
        <v>263</v>
      </c>
      <c r="C260" s="15" t="s">
        <v>264</v>
      </c>
      <c r="D260" s="16" t="s">
        <v>230</v>
      </c>
      <c r="E260" s="26">
        <v>91</v>
      </c>
      <c r="F260" s="18">
        <v>0</v>
      </c>
      <c r="G260" s="18">
        <v>0</v>
      </c>
      <c r="H260" s="18">
        <f t="shared" si="65"/>
        <v>0</v>
      </c>
      <c r="I260" s="18">
        <f t="shared" si="66"/>
        <v>0</v>
      </c>
      <c r="J260" s="18">
        <f t="shared" si="67"/>
        <v>0</v>
      </c>
    </row>
    <row r="261" spans="2:10" ht="30" x14ac:dyDescent="0.25">
      <c r="B261" s="14" t="s">
        <v>265</v>
      </c>
      <c r="C261" s="15" t="s">
        <v>266</v>
      </c>
      <c r="D261" s="16" t="s">
        <v>230</v>
      </c>
      <c r="E261" s="26">
        <v>175</v>
      </c>
      <c r="F261" s="18">
        <v>0</v>
      </c>
      <c r="G261" s="18">
        <v>0</v>
      </c>
      <c r="H261" s="18">
        <f t="shared" si="65"/>
        <v>0</v>
      </c>
      <c r="I261" s="18">
        <f t="shared" si="66"/>
        <v>0</v>
      </c>
      <c r="J261" s="18">
        <f t="shared" si="67"/>
        <v>0</v>
      </c>
    </row>
    <row r="262" spans="2:10" x14ac:dyDescent="0.25">
      <c r="B262" s="40" t="s">
        <v>267</v>
      </c>
      <c r="C262" s="41" t="s">
        <v>268</v>
      </c>
      <c r="D262" s="42"/>
      <c r="E262" s="43"/>
      <c r="F262" s="43"/>
      <c r="G262" s="43"/>
      <c r="H262" s="43"/>
      <c r="I262" s="43"/>
      <c r="J262" s="44">
        <f>SUM(J263:J266)</f>
        <v>0</v>
      </c>
    </row>
    <row r="263" spans="2:10" x14ac:dyDescent="0.25">
      <c r="B263" s="14" t="s">
        <v>269</v>
      </c>
      <c r="C263" s="15" t="s">
        <v>270</v>
      </c>
      <c r="D263" s="16" t="s">
        <v>233</v>
      </c>
      <c r="E263" s="26">
        <v>23</v>
      </c>
      <c r="F263" s="18">
        <v>0</v>
      </c>
      <c r="G263" s="18">
        <v>0</v>
      </c>
      <c r="H263" s="18">
        <f t="shared" ref="H263:H266" si="68">E263*F263</f>
        <v>0</v>
      </c>
      <c r="I263" s="18">
        <f t="shared" ref="I263:I266" si="69">E263*G263</f>
        <v>0</v>
      </c>
      <c r="J263" s="18">
        <f t="shared" ref="J263:J266" si="70">H263+I263</f>
        <v>0</v>
      </c>
    </row>
    <row r="264" spans="2:10" x14ac:dyDescent="0.25">
      <c r="B264" s="14" t="s">
        <v>271</v>
      </c>
      <c r="C264" s="15" t="s">
        <v>272</v>
      </c>
      <c r="D264" s="16" t="s">
        <v>233</v>
      </c>
      <c r="E264" s="26">
        <v>68</v>
      </c>
      <c r="F264" s="18">
        <v>0</v>
      </c>
      <c r="G264" s="18">
        <v>0</v>
      </c>
      <c r="H264" s="18">
        <f t="shared" si="68"/>
        <v>0</v>
      </c>
      <c r="I264" s="18">
        <f t="shared" si="69"/>
        <v>0</v>
      </c>
      <c r="J264" s="18">
        <f t="shared" si="70"/>
        <v>0</v>
      </c>
    </row>
    <row r="265" spans="2:10" x14ac:dyDescent="0.25">
      <c r="B265" s="14" t="s">
        <v>273</v>
      </c>
      <c r="C265" s="15" t="s">
        <v>274</v>
      </c>
      <c r="D265" s="16" t="s">
        <v>233</v>
      </c>
      <c r="E265" s="26">
        <v>15</v>
      </c>
      <c r="F265" s="18">
        <v>0</v>
      </c>
      <c r="G265" s="18">
        <v>0</v>
      </c>
      <c r="H265" s="18">
        <f t="shared" si="68"/>
        <v>0</v>
      </c>
      <c r="I265" s="18">
        <f t="shared" si="69"/>
        <v>0</v>
      </c>
      <c r="J265" s="18">
        <f t="shared" si="70"/>
        <v>0</v>
      </c>
    </row>
    <row r="266" spans="2:10" x14ac:dyDescent="0.25">
      <c r="B266" s="14" t="s">
        <v>275</v>
      </c>
      <c r="C266" s="15" t="s">
        <v>276</v>
      </c>
      <c r="D266" s="16" t="s">
        <v>233</v>
      </c>
      <c r="E266" s="26">
        <v>13</v>
      </c>
      <c r="F266" s="18">
        <v>0</v>
      </c>
      <c r="G266" s="18">
        <v>0</v>
      </c>
      <c r="H266" s="18">
        <f t="shared" si="68"/>
        <v>0</v>
      </c>
      <c r="I266" s="18">
        <f t="shared" si="69"/>
        <v>0</v>
      </c>
      <c r="J266" s="18">
        <f t="shared" si="70"/>
        <v>0</v>
      </c>
    </row>
    <row r="267" spans="2:10" x14ac:dyDescent="0.25">
      <c r="B267" s="40" t="s">
        <v>277</v>
      </c>
      <c r="C267" s="41" t="s">
        <v>278</v>
      </c>
      <c r="D267" s="42"/>
      <c r="E267" s="43"/>
      <c r="F267" s="43"/>
      <c r="G267" s="43"/>
      <c r="H267" s="43"/>
      <c r="I267" s="43"/>
      <c r="J267" s="44">
        <f>SUM(J268:J278)</f>
        <v>0</v>
      </c>
    </row>
    <row r="268" spans="2:10" x14ac:dyDescent="0.25">
      <c r="B268" s="14" t="s">
        <v>279</v>
      </c>
      <c r="C268" s="15" t="s">
        <v>280</v>
      </c>
      <c r="D268" s="16" t="s">
        <v>230</v>
      </c>
      <c r="E268" s="26">
        <v>43</v>
      </c>
      <c r="F268" s="18">
        <v>0</v>
      </c>
      <c r="G268" s="18">
        <v>0</v>
      </c>
      <c r="H268" s="18">
        <f t="shared" ref="H268:H278" si="71">E268*F268</f>
        <v>0</v>
      </c>
      <c r="I268" s="18">
        <f t="shared" ref="I268:I278" si="72">E268*G268</f>
        <v>0</v>
      </c>
      <c r="J268" s="18">
        <f t="shared" ref="J268:J278" si="73">H268+I268</f>
        <v>0</v>
      </c>
    </row>
    <row r="269" spans="2:10" x14ac:dyDescent="0.25">
      <c r="B269" s="14" t="s">
        <v>281</v>
      </c>
      <c r="C269" s="15" t="s">
        <v>282</v>
      </c>
      <c r="D269" s="16" t="s">
        <v>230</v>
      </c>
      <c r="E269" s="26">
        <v>117</v>
      </c>
      <c r="F269" s="18">
        <v>0</v>
      </c>
      <c r="G269" s="18">
        <v>0</v>
      </c>
      <c r="H269" s="18">
        <f t="shared" si="71"/>
        <v>0</v>
      </c>
      <c r="I269" s="18">
        <f t="shared" si="72"/>
        <v>0</v>
      </c>
      <c r="J269" s="18">
        <f t="shared" si="73"/>
        <v>0</v>
      </c>
    </row>
    <row r="270" spans="2:10" x14ac:dyDescent="0.25">
      <c r="B270" s="14" t="s">
        <v>283</v>
      </c>
      <c r="C270" s="15" t="s">
        <v>284</v>
      </c>
      <c r="D270" s="16" t="s">
        <v>230</v>
      </c>
      <c r="E270" s="26">
        <v>48</v>
      </c>
      <c r="F270" s="18">
        <v>0</v>
      </c>
      <c r="G270" s="18">
        <v>0</v>
      </c>
      <c r="H270" s="18">
        <f t="shared" si="71"/>
        <v>0</v>
      </c>
      <c r="I270" s="18">
        <f t="shared" si="72"/>
        <v>0</v>
      </c>
      <c r="J270" s="18">
        <f t="shared" si="73"/>
        <v>0</v>
      </c>
    </row>
    <row r="271" spans="2:10" x14ac:dyDescent="0.25">
      <c r="B271" s="14" t="s">
        <v>285</v>
      </c>
      <c r="C271" s="15" t="s">
        <v>286</v>
      </c>
      <c r="D271" s="16" t="s">
        <v>230</v>
      </c>
      <c r="E271" s="26">
        <v>10</v>
      </c>
      <c r="F271" s="18">
        <v>0</v>
      </c>
      <c r="G271" s="18">
        <v>0</v>
      </c>
      <c r="H271" s="18">
        <f t="shared" si="71"/>
        <v>0</v>
      </c>
      <c r="I271" s="18">
        <f t="shared" si="72"/>
        <v>0</v>
      </c>
      <c r="J271" s="18">
        <f t="shared" si="73"/>
        <v>0</v>
      </c>
    </row>
    <row r="272" spans="2:10" x14ac:dyDescent="0.25">
      <c r="B272" s="14" t="s">
        <v>287</v>
      </c>
      <c r="C272" s="15" t="s">
        <v>288</v>
      </c>
      <c r="D272" s="16" t="s">
        <v>233</v>
      </c>
      <c r="E272" s="26">
        <v>11</v>
      </c>
      <c r="F272" s="18">
        <v>0</v>
      </c>
      <c r="G272" s="18">
        <v>0</v>
      </c>
      <c r="H272" s="18">
        <f t="shared" si="71"/>
        <v>0</v>
      </c>
      <c r="I272" s="18">
        <f t="shared" si="72"/>
        <v>0</v>
      </c>
      <c r="J272" s="18">
        <f t="shared" si="73"/>
        <v>0</v>
      </c>
    </row>
    <row r="273" spans="2:10" x14ac:dyDescent="0.25">
      <c r="B273" s="14" t="s">
        <v>289</v>
      </c>
      <c r="C273" s="15" t="s">
        <v>290</v>
      </c>
      <c r="D273" s="16" t="s">
        <v>233</v>
      </c>
      <c r="E273" s="26">
        <v>7</v>
      </c>
      <c r="F273" s="18">
        <v>0</v>
      </c>
      <c r="G273" s="18">
        <v>0</v>
      </c>
      <c r="H273" s="18">
        <f t="shared" si="71"/>
        <v>0</v>
      </c>
      <c r="I273" s="18">
        <f t="shared" si="72"/>
        <v>0</v>
      </c>
      <c r="J273" s="18">
        <f t="shared" si="73"/>
        <v>0</v>
      </c>
    </row>
    <row r="274" spans="2:10" x14ac:dyDescent="0.25">
      <c r="B274" s="14" t="s">
        <v>291</v>
      </c>
      <c r="C274" s="15" t="s">
        <v>292</v>
      </c>
      <c r="D274" s="16" t="s">
        <v>233</v>
      </c>
      <c r="E274" s="26">
        <v>7</v>
      </c>
      <c r="F274" s="18">
        <v>0</v>
      </c>
      <c r="G274" s="18">
        <v>0</v>
      </c>
      <c r="H274" s="18">
        <f t="shared" si="71"/>
        <v>0</v>
      </c>
      <c r="I274" s="18">
        <f t="shared" si="72"/>
        <v>0</v>
      </c>
      <c r="J274" s="18">
        <f t="shared" si="73"/>
        <v>0</v>
      </c>
    </row>
    <row r="275" spans="2:10" ht="30" x14ac:dyDescent="0.25">
      <c r="B275" s="14" t="s">
        <v>293</v>
      </c>
      <c r="C275" s="15" t="s">
        <v>294</v>
      </c>
      <c r="D275" s="16" t="s">
        <v>233</v>
      </c>
      <c r="E275" s="26">
        <v>8</v>
      </c>
      <c r="F275" s="18">
        <v>0</v>
      </c>
      <c r="G275" s="18">
        <v>0</v>
      </c>
      <c r="H275" s="18">
        <f t="shared" si="71"/>
        <v>0</v>
      </c>
      <c r="I275" s="18">
        <f t="shared" si="72"/>
        <v>0</v>
      </c>
      <c r="J275" s="18">
        <f t="shared" si="73"/>
        <v>0</v>
      </c>
    </row>
    <row r="276" spans="2:10" ht="30" x14ac:dyDescent="0.25">
      <c r="B276" s="14" t="s">
        <v>295</v>
      </c>
      <c r="C276" s="15" t="s">
        <v>296</v>
      </c>
      <c r="D276" s="16" t="s">
        <v>233</v>
      </c>
      <c r="E276" s="26">
        <v>3</v>
      </c>
      <c r="F276" s="18">
        <v>0</v>
      </c>
      <c r="G276" s="18">
        <v>0</v>
      </c>
      <c r="H276" s="18">
        <f t="shared" si="71"/>
        <v>0</v>
      </c>
      <c r="I276" s="18">
        <f t="shared" si="72"/>
        <v>0</v>
      </c>
      <c r="J276" s="18">
        <f t="shared" si="73"/>
        <v>0</v>
      </c>
    </row>
    <row r="277" spans="2:10" x14ac:dyDescent="0.25">
      <c r="B277" s="14" t="s">
        <v>297</v>
      </c>
      <c r="C277" s="15" t="s">
        <v>298</v>
      </c>
      <c r="D277" s="16" t="s">
        <v>233</v>
      </c>
      <c r="E277" s="26">
        <v>7</v>
      </c>
      <c r="F277" s="18">
        <v>0</v>
      </c>
      <c r="G277" s="18">
        <v>0</v>
      </c>
      <c r="H277" s="18">
        <f t="shared" si="71"/>
        <v>0</v>
      </c>
      <c r="I277" s="18">
        <f t="shared" si="72"/>
        <v>0</v>
      </c>
      <c r="J277" s="18">
        <f t="shared" si="73"/>
        <v>0</v>
      </c>
    </row>
    <row r="278" spans="2:10" x14ac:dyDescent="0.25">
      <c r="B278" s="14" t="s">
        <v>299</v>
      </c>
      <c r="C278" s="15" t="s">
        <v>300</v>
      </c>
      <c r="D278" s="16" t="s">
        <v>233</v>
      </c>
      <c r="E278" s="26">
        <v>10</v>
      </c>
      <c r="F278" s="18">
        <v>0</v>
      </c>
      <c r="G278" s="18">
        <v>0</v>
      </c>
      <c r="H278" s="18">
        <f t="shared" si="71"/>
        <v>0</v>
      </c>
      <c r="I278" s="18">
        <f t="shared" si="72"/>
        <v>0</v>
      </c>
      <c r="J278" s="18">
        <f t="shared" si="73"/>
        <v>0</v>
      </c>
    </row>
    <row r="279" spans="2:10" x14ac:dyDescent="0.25">
      <c r="B279" s="40" t="s">
        <v>301</v>
      </c>
      <c r="C279" s="41" t="s">
        <v>302</v>
      </c>
      <c r="D279" s="42"/>
      <c r="E279" s="43"/>
      <c r="F279" s="43"/>
      <c r="G279" s="43"/>
      <c r="H279" s="43"/>
      <c r="I279" s="43"/>
      <c r="J279" s="44">
        <f>J281</f>
        <v>0</v>
      </c>
    </row>
    <row r="280" spans="2:10" x14ac:dyDescent="0.25">
      <c r="B280" s="14" t="s">
        <v>303</v>
      </c>
      <c r="C280" s="15" t="s">
        <v>304</v>
      </c>
      <c r="D280" s="16" t="s">
        <v>230</v>
      </c>
      <c r="E280" s="26">
        <v>150</v>
      </c>
      <c r="F280" s="18">
        <v>0</v>
      </c>
      <c r="G280" s="18">
        <v>0</v>
      </c>
      <c r="H280" s="18">
        <f t="shared" ref="H280:H281" si="74">E280*F280</f>
        <v>0</v>
      </c>
      <c r="I280" s="18">
        <f t="shared" ref="I280:I281" si="75">E280*G280</f>
        <v>0</v>
      </c>
      <c r="J280" s="18">
        <f t="shared" ref="J280:J281" si="76">H280+I280</f>
        <v>0</v>
      </c>
    </row>
    <row r="281" spans="2:10" x14ac:dyDescent="0.25">
      <c r="B281" s="14" t="s">
        <v>305</v>
      </c>
      <c r="C281" s="15" t="s">
        <v>306</v>
      </c>
      <c r="D281" s="16" t="s">
        <v>233</v>
      </c>
      <c r="E281" s="26">
        <v>2</v>
      </c>
      <c r="F281" s="18">
        <v>0</v>
      </c>
      <c r="G281" s="18">
        <v>0</v>
      </c>
      <c r="H281" s="18">
        <f t="shared" si="74"/>
        <v>0</v>
      </c>
      <c r="I281" s="18">
        <f t="shared" si="75"/>
        <v>0</v>
      </c>
      <c r="J281" s="18">
        <f t="shared" si="76"/>
        <v>0</v>
      </c>
    </row>
    <row r="282" spans="2:10" ht="9.75" customHeight="1" x14ac:dyDescent="0.25">
      <c r="B282" s="19"/>
      <c r="C282" s="20"/>
      <c r="D282" s="19"/>
      <c r="E282" s="31"/>
      <c r="F282" s="22"/>
      <c r="G282" s="22"/>
      <c r="H282" s="22"/>
      <c r="I282" s="22"/>
      <c r="J282" s="22"/>
    </row>
    <row r="283" spans="2:10" ht="19.5" customHeight="1" x14ac:dyDescent="0.25">
      <c r="B283" s="34">
        <v>5</v>
      </c>
      <c r="C283" s="35" t="s">
        <v>310</v>
      </c>
      <c r="D283" s="36"/>
      <c r="E283" s="37"/>
      <c r="F283" s="37"/>
      <c r="G283" s="37"/>
      <c r="H283" s="37"/>
      <c r="I283" s="37"/>
      <c r="J283" s="38">
        <f>J284+J310+J315+J327+J331+J336</f>
        <v>0</v>
      </c>
    </row>
    <row r="284" spans="2:10" x14ac:dyDescent="0.25">
      <c r="B284" s="48" t="s">
        <v>182</v>
      </c>
      <c r="C284" s="49" t="s">
        <v>566</v>
      </c>
      <c r="D284" s="50"/>
      <c r="E284" s="51"/>
      <c r="F284" s="51"/>
      <c r="G284" s="51"/>
      <c r="H284" s="51"/>
      <c r="I284" s="51"/>
      <c r="J284" s="52">
        <f>J285+J289+J298</f>
        <v>0</v>
      </c>
    </row>
    <row r="285" spans="2:10" ht="60" x14ac:dyDescent="0.25">
      <c r="B285" s="40" t="s">
        <v>567</v>
      </c>
      <c r="C285" s="41" t="s">
        <v>326</v>
      </c>
      <c r="D285" s="42" t="s">
        <v>311</v>
      </c>
      <c r="E285" s="43">
        <f>SUM(E286:E288)</f>
        <v>176.2</v>
      </c>
      <c r="F285" s="43"/>
      <c r="G285" s="43"/>
      <c r="H285" s="43"/>
      <c r="I285" s="43"/>
      <c r="J285" s="44">
        <f>SUM(J286:J288)</f>
        <v>0</v>
      </c>
    </row>
    <row r="286" spans="2:10" x14ac:dyDescent="0.25">
      <c r="B286" s="14" t="s">
        <v>568</v>
      </c>
      <c r="C286" s="20" t="s">
        <v>338</v>
      </c>
      <c r="D286" s="16" t="s">
        <v>311</v>
      </c>
      <c r="E286" s="21">
        <v>14.05</v>
      </c>
      <c r="F286" s="18">
        <v>0</v>
      </c>
      <c r="G286" s="18">
        <v>0</v>
      </c>
      <c r="H286" s="18">
        <f t="shared" ref="H286:H288" si="77">E286*F286</f>
        <v>0</v>
      </c>
      <c r="I286" s="18">
        <f t="shared" ref="I286:I288" si="78">E286*G286</f>
        <v>0</v>
      </c>
      <c r="J286" s="18">
        <f t="shared" ref="J286:J288" si="79">H286+I286</f>
        <v>0</v>
      </c>
    </row>
    <row r="287" spans="2:10" x14ac:dyDescent="0.25">
      <c r="B287" s="14" t="s">
        <v>569</v>
      </c>
      <c r="C287" s="20" t="s">
        <v>339</v>
      </c>
      <c r="D287" s="16" t="str">
        <f>D286</f>
        <v>M2</v>
      </c>
      <c r="E287" s="21">
        <v>39.15</v>
      </c>
      <c r="F287" s="18">
        <v>0</v>
      </c>
      <c r="G287" s="18">
        <v>0</v>
      </c>
      <c r="H287" s="18">
        <f t="shared" si="77"/>
        <v>0</v>
      </c>
      <c r="I287" s="18">
        <f t="shared" si="78"/>
        <v>0</v>
      </c>
      <c r="J287" s="18">
        <f t="shared" si="79"/>
        <v>0</v>
      </c>
    </row>
    <row r="288" spans="2:10" x14ac:dyDescent="0.25">
      <c r="B288" s="14" t="s">
        <v>570</v>
      </c>
      <c r="C288" s="20" t="s">
        <v>364</v>
      </c>
      <c r="D288" s="16" t="str">
        <f>D287</f>
        <v>M2</v>
      </c>
      <c r="E288" s="21">
        <v>123</v>
      </c>
      <c r="F288" s="18">
        <v>0</v>
      </c>
      <c r="G288" s="18">
        <v>0</v>
      </c>
      <c r="H288" s="18">
        <f t="shared" si="77"/>
        <v>0</v>
      </c>
      <c r="I288" s="18">
        <f t="shared" si="78"/>
        <v>0</v>
      </c>
      <c r="J288" s="18">
        <f t="shared" si="79"/>
        <v>0</v>
      </c>
    </row>
    <row r="289" spans="2:10" ht="60" x14ac:dyDescent="0.25">
      <c r="B289" s="40" t="s">
        <v>571</v>
      </c>
      <c r="C289" s="41" t="s">
        <v>325</v>
      </c>
      <c r="D289" s="42" t="s">
        <v>311</v>
      </c>
      <c r="E289" s="43">
        <f>SUM(E290:E297)</f>
        <v>311.82000000000005</v>
      </c>
      <c r="F289" s="43"/>
      <c r="G289" s="43"/>
      <c r="H289" s="43"/>
      <c r="I289" s="43"/>
      <c r="J289" s="44">
        <f>SUM(J290:J297)</f>
        <v>0</v>
      </c>
    </row>
    <row r="290" spans="2:10" x14ac:dyDescent="0.25">
      <c r="B290" s="14" t="s">
        <v>572</v>
      </c>
      <c r="C290" s="20" t="s">
        <v>340</v>
      </c>
      <c r="D290" s="16" t="s">
        <v>311</v>
      </c>
      <c r="E290" s="21">
        <v>157.56</v>
      </c>
      <c r="F290" s="18">
        <v>0</v>
      </c>
      <c r="G290" s="18">
        <v>0</v>
      </c>
      <c r="H290" s="18">
        <f t="shared" ref="H290:H297" si="80">E290*F290</f>
        <v>0</v>
      </c>
      <c r="I290" s="18">
        <f t="shared" ref="I290:I297" si="81">E290*G290</f>
        <v>0</v>
      </c>
      <c r="J290" s="18">
        <f t="shared" ref="J290:J297" si="82">H290+I290</f>
        <v>0</v>
      </c>
    </row>
    <row r="291" spans="2:10" x14ac:dyDescent="0.25">
      <c r="B291" s="14" t="s">
        <v>573</v>
      </c>
      <c r="C291" s="20" t="s">
        <v>341</v>
      </c>
      <c r="D291" s="16" t="str">
        <f>D290</f>
        <v>M2</v>
      </c>
      <c r="E291" s="21">
        <v>24.7</v>
      </c>
      <c r="F291" s="18">
        <v>0</v>
      </c>
      <c r="G291" s="18">
        <v>0</v>
      </c>
      <c r="H291" s="18">
        <f t="shared" si="80"/>
        <v>0</v>
      </c>
      <c r="I291" s="18">
        <f t="shared" si="81"/>
        <v>0</v>
      </c>
      <c r="J291" s="18">
        <f t="shared" si="82"/>
        <v>0</v>
      </c>
    </row>
    <row r="292" spans="2:10" x14ac:dyDescent="0.25">
      <c r="B292" s="14" t="s">
        <v>574</v>
      </c>
      <c r="C292" s="20" t="s">
        <v>342</v>
      </c>
      <c r="D292" s="16" t="str">
        <f>D291</f>
        <v>M2</v>
      </c>
      <c r="E292" s="21">
        <v>22.44</v>
      </c>
      <c r="F292" s="18">
        <v>0</v>
      </c>
      <c r="G292" s="18">
        <v>0</v>
      </c>
      <c r="H292" s="18">
        <f t="shared" si="80"/>
        <v>0</v>
      </c>
      <c r="I292" s="18">
        <f t="shared" si="81"/>
        <v>0</v>
      </c>
      <c r="J292" s="18">
        <f t="shared" si="82"/>
        <v>0</v>
      </c>
    </row>
    <row r="293" spans="2:10" x14ac:dyDescent="0.25">
      <c r="B293" s="14" t="s">
        <v>575</v>
      </c>
      <c r="C293" s="20" t="s">
        <v>343</v>
      </c>
      <c r="D293" s="16" t="s">
        <v>311</v>
      </c>
      <c r="E293" s="21">
        <v>23.07</v>
      </c>
      <c r="F293" s="18">
        <v>0</v>
      </c>
      <c r="G293" s="18">
        <v>0</v>
      </c>
      <c r="H293" s="18">
        <f t="shared" si="80"/>
        <v>0</v>
      </c>
      <c r="I293" s="18">
        <f t="shared" si="81"/>
        <v>0</v>
      </c>
      <c r="J293" s="18">
        <f t="shared" si="82"/>
        <v>0</v>
      </c>
    </row>
    <row r="294" spans="2:10" x14ac:dyDescent="0.25">
      <c r="B294" s="14" t="s">
        <v>576</v>
      </c>
      <c r="C294" s="20" t="s">
        <v>344</v>
      </c>
      <c r="D294" s="16" t="s">
        <v>311</v>
      </c>
      <c r="E294" s="21">
        <v>25.59</v>
      </c>
      <c r="F294" s="18">
        <v>0</v>
      </c>
      <c r="G294" s="18">
        <v>0</v>
      </c>
      <c r="H294" s="18">
        <f t="shared" si="80"/>
        <v>0</v>
      </c>
      <c r="I294" s="18">
        <f t="shared" si="81"/>
        <v>0</v>
      </c>
      <c r="J294" s="18">
        <f t="shared" si="82"/>
        <v>0</v>
      </c>
    </row>
    <row r="295" spans="2:10" x14ac:dyDescent="0.25">
      <c r="B295" s="14" t="s">
        <v>577</v>
      </c>
      <c r="C295" s="20" t="s">
        <v>345</v>
      </c>
      <c r="D295" s="16" t="s">
        <v>311</v>
      </c>
      <c r="E295" s="21">
        <v>22.39</v>
      </c>
      <c r="F295" s="18">
        <v>0</v>
      </c>
      <c r="G295" s="18">
        <v>0</v>
      </c>
      <c r="H295" s="18">
        <f t="shared" si="80"/>
        <v>0</v>
      </c>
      <c r="I295" s="18">
        <f t="shared" si="81"/>
        <v>0</v>
      </c>
      <c r="J295" s="18">
        <f t="shared" si="82"/>
        <v>0</v>
      </c>
    </row>
    <row r="296" spans="2:10" x14ac:dyDescent="0.25">
      <c r="B296" s="14" t="s">
        <v>578</v>
      </c>
      <c r="C296" s="20" t="s">
        <v>346</v>
      </c>
      <c r="D296" s="16" t="s">
        <v>311</v>
      </c>
      <c r="E296" s="21">
        <v>20.6</v>
      </c>
      <c r="F296" s="18">
        <v>0</v>
      </c>
      <c r="G296" s="18">
        <v>0</v>
      </c>
      <c r="H296" s="18">
        <f t="shared" si="80"/>
        <v>0</v>
      </c>
      <c r="I296" s="18">
        <f t="shared" si="81"/>
        <v>0</v>
      </c>
      <c r="J296" s="18">
        <f t="shared" si="82"/>
        <v>0</v>
      </c>
    </row>
    <row r="297" spans="2:10" x14ac:dyDescent="0.25">
      <c r="B297" s="14" t="s">
        <v>579</v>
      </c>
      <c r="C297" s="20" t="s">
        <v>347</v>
      </c>
      <c r="D297" s="16" t="str">
        <f>D296</f>
        <v>M2</v>
      </c>
      <c r="E297" s="21">
        <v>15.47</v>
      </c>
      <c r="F297" s="18">
        <v>0</v>
      </c>
      <c r="G297" s="18">
        <v>0</v>
      </c>
      <c r="H297" s="18">
        <f t="shared" si="80"/>
        <v>0</v>
      </c>
      <c r="I297" s="18">
        <f t="shared" si="81"/>
        <v>0</v>
      </c>
      <c r="J297" s="18">
        <f t="shared" si="82"/>
        <v>0</v>
      </c>
    </row>
    <row r="298" spans="2:10" ht="60" x14ac:dyDescent="0.25">
      <c r="B298" s="40" t="s">
        <v>580</v>
      </c>
      <c r="C298" s="41" t="s">
        <v>348</v>
      </c>
      <c r="D298" s="42" t="s">
        <v>311</v>
      </c>
      <c r="E298" s="43">
        <f>SUM(E299:E309)</f>
        <v>479.9</v>
      </c>
      <c r="F298" s="43"/>
      <c r="G298" s="43"/>
      <c r="H298" s="43"/>
      <c r="I298" s="43"/>
      <c r="J298" s="44">
        <f>SUM(J299:J309)</f>
        <v>0</v>
      </c>
    </row>
    <row r="299" spans="2:10" x14ac:dyDescent="0.25">
      <c r="B299" s="14" t="s">
        <v>581</v>
      </c>
      <c r="C299" s="20" t="s">
        <v>341</v>
      </c>
      <c r="D299" s="16" t="s">
        <v>311</v>
      </c>
      <c r="E299" s="21">
        <v>73.03</v>
      </c>
      <c r="F299" s="18">
        <v>0</v>
      </c>
      <c r="G299" s="18">
        <v>0</v>
      </c>
      <c r="H299" s="18">
        <f t="shared" ref="H299:H301" si="83">E299*F299</f>
        <v>0</v>
      </c>
      <c r="I299" s="18">
        <f t="shared" ref="I299:I301" si="84">E299*G299</f>
        <v>0</v>
      </c>
      <c r="J299" s="18">
        <f t="shared" ref="J299:J301" si="85">H299+I299</f>
        <v>0</v>
      </c>
    </row>
    <row r="300" spans="2:10" x14ac:dyDescent="0.25">
      <c r="B300" s="14" t="s">
        <v>582</v>
      </c>
      <c r="C300" s="20" t="s">
        <v>342</v>
      </c>
      <c r="D300" s="16" t="s">
        <v>311</v>
      </c>
      <c r="E300" s="21">
        <v>57.6</v>
      </c>
      <c r="F300" s="18">
        <v>0</v>
      </c>
      <c r="G300" s="18">
        <v>0</v>
      </c>
      <c r="H300" s="18">
        <f t="shared" si="83"/>
        <v>0</v>
      </c>
      <c r="I300" s="18">
        <f t="shared" si="84"/>
        <v>0</v>
      </c>
      <c r="J300" s="18">
        <f t="shared" si="85"/>
        <v>0</v>
      </c>
    </row>
    <row r="301" spans="2:10" x14ac:dyDescent="0.25">
      <c r="B301" s="14" t="s">
        <v>583</v>
      </c>
      <c r="C301" s="20" t="s">
        <v>349</v>
      </c>
      <c r="D301" s="16" t="s">
        <v>311</v>
      </c>
      <c r="E301" s="21">
        <v>4.28</v>
      </c>
      <c r="F301" s="18">
        <v>0</v>
      </c>
      <c r="G301" s="18">
        <v>0</v>
      </c>
      <c r="H301" s="18">
        <f t="shared" si="83"/>
        <v>0</v>
      </c>
      <c r="I301" s="18">
        <f t="shared" si="84"/>
        <v>0</v>
      </c>
      <c r="J301" s="18">
        <f t="shared" si="85"/>
        <v>0</v>
      </c>
    </row>
    <row r="302" spans="2:10" x14ac:dyDescent="0.25">
      <c r="B302" s="14" t="s">
        <v>584</v>
      </c>
      <c r="C302" s="20" t="s">
        <v>350</v>
      </c>
      <c r="D302" s="16" t="s">
        <v>311</v>
      </c>
      <c r="E302" s="21">
        <v>4.7</v>
      </c>
      <c r="F302" s="18">
        <v>0</v>
      </c>
      <c r="G302" s="18">
        <v>0</v>
      </c>
      <c r="H302" s="18">
        <f t="shared" ref="H302:H309" si="86">E302*F302</f>
        <v>0</v>
      </c>
      <c r="I302" s="18">
        <f t="shared" ref="I302:I309" si="87">E302*G302</f>
        <v>0</v>
      </c>
      <c r="J302" s="18">
        <f t="shared" ref="J302:J309" si="88">H302+I302</f>
        <v>0</v>
      </c>
    </row>
    <row r="303" spans="2:10" x14ac:dyDescent="0.25">
      <c r="B303" s="14" t="s">
        <v>642</v>
      </c>
      <c r="C303" s="20" t="s">
        <v>351</v>
      </c>
      <c r="D303" s="16" t="s">
        <v>311</v>
      </c>
      <c r="E303" s="21">
        <v>7.55</v>
      </c>
      <c r="F303" s="18">
        <v>0</v>
      </c>
      <c r="G303" s="18">
        <v>0</v>
      </c>
      <c r="H303" s="18">
        <f t="shared" si="86"/>
        <v>0</v>
      </c>
      <c r="I303" s="18">
        <f t="shared" si="87"/>
        <v>0</v>
      </c>
      <c r="J303" s="18">
        <f t="shared" si="88"/>
        <v>0</v>
      </c>
    </row>
    <row r="304" spans="2:10" x14ac:dyDescent="0.25">
      <c r="B304" s="14" t="s">
        <v>643</v>
      </c>
      <c r="C304" s="20" t="s">
        <v>352</v>
      </c>
      <c r="D304" s="16" t="s">
        <v>311</v>
      </c>
      <c r="E304" s="21">
        <v>4.28</v>
      </c>
      <c r="F304" s="18">
        <v>0</v>
      </c>
      <c r="G304" s="18">
        <v>0</v>
      </c>
      <c r="H304" s="18">
        <f t="shared" si="86"/>
        <v>0</v>
      </c>
      <c r="I304" s="18">
        <f t="shared" si="87"/>
        <v>0</v>
      </c>
      <c r="J304" s="18">
        <f t="shared" si="88"/>
        <v>0</v>
      </c>
    </row>
    <row r="305" spans="2:10" x14ac:dyDescent="0.25">
      <c r="B305" s="14" t="s">
        <v>644</v>
      </c>
      <c r="C305" s="20" t="s">
        <v>353</v>
      </c>
      <c r="D305" s="16" t="s">
        <v>311</v>
      </c>
      <c r="E305" s="21">
        <v>67.540000000000006</v>
      </c>
      <c r="F305" s="18">
        <v>0</v>
      </c>
      <c r="G305" s="18">
        <v>0</v>
      </c>
      <c r="H305" s="18">
        <f t="shared" si="86"/>
        <v>0</v>
      </c>
      <c r="I305" s="18">
        <f t="shared" si="87"/>
        <v>0</v>
      </c>
      <c r="J305" s="18">
        <f t="shared" si="88"/>
        <v>0</v>
      </c>
    </row>
    <row r="306" spans="2:10" x14ac:dyDescent="0.25">
      <c r="B306" s="14" t="s">
        <v>645</v>
      </c>
      <c r="C306" s="20" t="s">
        <v>344</v>
      </c>
      <c r="D306" s="16" t="s">
        <v>311</v>
      </c>
      <c r="E306" s="21">
        <v>57.13</v>
      </c>
      <c r="F306" s="18">
        <v>0</v>
      </c>
      <c r="G306" s="18">
        <v>0</v>
      </c>
      <c r="H306" s="18">
        <f t="shared" si="86"/>
        <v>0</v>
      </c>
      <c r="I306" s="18">
        <f t="shared" si="87"/>
        <v>0</v>
      </c>
      <c r="J306" s="18">
        <f t="shared" si="88"/>
        <v>0</v>
      </c>
    </row>
    <row r="307" spans="2:10" x14ac:dyDescent="0.25">
      <c r="B307" s="14" t="s">
        <v>646</v>
      </c>
      <c r="C307" s="20" t="s">
        <v>354</v>
      </c>
      <c r="D307" s="16" t="s">
        <v>311</v>
      </c>
      <c r="E307" s="21">
        <v>71.03</v>
      </c>
      <c r="F307" s="18">
        <v>0</v>
      </c>
      <c r="G307" s="18">
        <v>0</v>
      </c>
      <c r="H307" s="18">
        <f t="shared" si="86"/>
        <v>0</v>
      </c>
      <c r="I307" s="18">
        <f t="shared" si="87"/>
        <v>0</v>
      </c>
      <c r="J307" s="18">
        <f t="shared" si="88"/>
        <v>0</v>
      </c>
    </row>
    <row r="308" spans="2:10" x14ac:dyDescent="0.25">
      <c r="B308" s="14" t="s">
        <v>647</v>
      </c>
      <c r="C308" s="20" t="s">
        <v>346</v>
      </c>
      <c r="D308" s="16" t="s">
        <v>311</v>
      </c>
      <c r="E308" s="21">
        <v>85.35</v>
      </c>
      <c r="F308" s="18">
        <v>0</v>
      </c>
      <c r="G308" s="18">
        <v>0</v>
      </c>
      <c r="H308" s="18">
        <f t="shared" si="86"/>
        <v>0</v>
      </c>
      <c r="I308" s="18">
        <f t="shared" si="87"/>
        <v>0</v>
      </c>
      <c r="J308" s="18">
        <f t="shared" si="88"/>
        <v>0</v>
      </c>
    </row>
    <row r="309" spans="2:10" x14ac:dyDescent="0.25">
      <c r="B309" s="14" t="s">
        <v>648</v>
      </c>
      <c r="C309" s="20" t="s">
        <v>355</v>
      </c>
      <c r="D309" s="16" t="s">
        <v>311</v>
      </c>
      <c r="E309" s="21">
        <v>47.41</v>
      </c>
      <c r="F309" s="18">
        <v>0</v>
      </c>
      <c r="G309" s="18">
        <v>0</v>
      </c>
      <c r="H309" s="18">
        <f t="shared" si="86"/>
        <v>0</v>
      </c>
      <c r="I309" s="18">
        <f t="shared" si="87"/>
        <v>0</v>
      </c>
      <c r="J309" s="18">
        <f t="shared" si="88"/>
        <v>0</v>
      </c>
    </row>
    <row r="310" spans="2:10" x14ac:dyDescent="0.25">
      <c r="B310" s="48" t="s">
        <v>183</v>
      </c>
      <c r="C310" s="49" t="s">
        <v>328</v>
      </c>
      <c r="D310" s="50"/>
      <c r="E310" s="51"/>
      <c r="F310" s="51"/>
      <c r="G310" s="51"/>
      <c r="H310" s="51"/>
      <c r="I310" s="51"/>
      <c r="J310" s="52">
        <f>SUM(J311:J314)</f>
        <v>0</v>
      </c>
    </row>
    <row r="311" spans="2:10" x14ac:dyDescent="0.25">
      <c r="B311" s="14" t="s">
        <v>649</v>
      </c>
      <c r="C311" s="20" t="s">
        <v>339</v>
      </c>
      <c r="D311" s="19" t="s">
        <v>311</v>
      </c>
      <c r="E311" s="31">
        <v>39.15</v>
      </c>
      <c r="F311" s="18">
        <v>0</v>
      </c>
      <c r="G311" s="18">
        <v>0</v>
      </c>
      <c r="H311" s="18">
        <f t="shared" ref="H311:H314" si="89">E311*F311</f>
        <v>0</v>
      </c>
      <c r="I311" s="18">
        <f t="shared" ref="I311:I314" si="90">E311*G311</f>
        <v>0</v>
      </c>
      <c r="J311" s="18">
        <f t="shared" ref="J311:J314" si="91">H311+I311</f>
        <v>0</v>
      </c>
    </row>
    <row r="312" spans="2:10" x14ac:dyDescent="0.25">
      <c r="B312" s="14" t="s">
        <v>650</v>
      </c>
      <c r="C312" s="20" t="s">
        <v>366</v>
      </c>
      <c r="D312" s="19" t="s">
        <v>311</v>
      </c>
      <c r="E312" s="31">
        <v>98.56</v>
      </c>
      <c r="F312" s="18">
        <v>0</v>
      </c>
      <c r="G312" s="18">
        <v>0</v>
      </c>
      <c r="H312" s="18">
        <f t="shared" si="89"/>
        <v>0</v>
      </c>
      <c r="I312" s="18">
        <f t="shared" si="90"/>
        <v>0</v>
      </c>
      <c r="J312" s="18">
        <f t="shared" si="91"/>
        <v>0</v>
      </c>
    </row>
    <row r="313" spans="2:10" x14ac:dyDescent="0.25">
      <c r="B313" s="14" t="s">
        <v>651</v>
      </c>
      <c r="C313" s="20" t="s">
        <v>365</v>
      </c>
      <c r="D313" s="19" t="s">
        <v>311</v>
      </c>
      <c r="E313" s="31">
        <v>86.03</v>
      </c>
      <c r="F313" s="18">
        <v>0</v>
      </c>
      <c r="G313" s="18">
        <v>0</v>
      </c>
      <c r="H313" s="18">
        <f t="shared" si="89"/>
        <v>0</v>
      </c>
      <c r="I313" s="18">
        <f t="shared" si="90"/>
        <v>0</v>
      </c>
      <c r="J313" s="18">
        <f t="shared" si="91"/>
        <v>0</v>
      </c>
    </row>
    <row r="314" spans="2:10" x14ac:dyDescent="0.25">
      <c r="B314" s="14" t="s">
        <v>652</v>
      </c>
      <c r="C314" s="20" t="s">
        <v>364</v>
      </c>
      <c r="D314" s="19" t="s">
        <v>311</v>
      </c>
      <c r="E314" s="31">
        <v>123</v>
      </c>
      <c r="F314" s="18">
        <v>0</v>
      </c>
      <c r="G314" s="18">
        <v>0</v>
      </c>
      <c r="H314" s="18">
        <f t="shared" si="89"/>
        <v>0</v>
      </c>
      <c r="I314" s="18">
        <f t="shared" si="90"/>
        <v>0</v>
      </c>
      <c r="J314" s="18">
        <f t="shared" si="91"/>
        <v>0</v>
      </c>
    </row>
    <row r="315" spans="2:10" x14ac:dyDescent="0.25">
      <c r="B315" s="48" t="s">
        <v>184</v>
      </c>
      <c r="C315" s="49" t="s">
        <v>330</v>
      </c>
      <c r="D315" s="50"/>
      <c r="E315" s="51"/>
      <c r="F315" s="51"/>
      <c r="G315" s="51"/>
      <c r="H315" s="51"/>
      <c r="I315" s="51"/>
      <c r="J315" s="52">
        <f>J316+J319</f>
        <v>0</v>
      </c>
    </row>
    <row r="316" spans="2:10" x14ac:dyDescent="0.25">
      <c r="B316" s="40" t="s">
        <v>585</v>
      </c>
      <c r="C316" s="41" t="s">
        <v>332</v>
      </c>
      <c r="D316" s="42"/>
      <c r="E316" s="43"/>
      <c r="F316" s="43"/>
      <c r="G316" s="43"/>
      <c r="H316" s="43"/>
      <c r="I316" s="43"/>
      <c r="J316" s="44">
        <f>SUM(J317:J318)</f>
        <v>0</v>
      </c>
    </row>
    <row r="317" spans="2:10" ht="135" x14ac:dyDescent="0.25">
      <c r="B317" s="53" t="s">
        <v>653</v>
      </c>
      <c r="C317" s="54" t="s">
        <v>333</v>
      </c>
      <c r="D317" s="16" t="s">
        <v>2</v>
      </c>
      <c r="E317" s="31">
        <v>18</v>
      </c>
      <c r="F317" s="18">
        <v>0</v>
      </c>
      <c r="G317" s="18">
        <v>0</v>
      </c>
      <c r="H317" s="18">
        <f t="shared" ref="H317:H318" si="92">E317*F317</f>
        <v>0</v>
      </c>
      <c r="I317" s="18">
        <f t="shared" ref="I317:I318" si="93">E317*G317</f>
        <v>0</v>
      </c>
      <c r="J317" s="18">
        <f t="shared" ref="J317:J318" si="94">H317+I317</f>
        <v>0</v>
      </c>
    </row>
    <row r="318" spans="2:10" ht="90" x14ac:dyDescent="0.25">
      <c r="B318" s="53" t="s">
        <v>654</v>
      </c>
      <c r="C318" s="15" t="s">
        <v>334</v>
      </c>
      <c r="D318" s="16" t="s">
        <v>2</v>
      </c>
      <c r="E318" s="31">
        <v>14</v>
      </c>
      <c r="F318" s="18">
        <v>0</v>
      </c>
      <c r="G318" s="18">
        <v>0</v>
      </c>
      <c r="H318" s="18">
        <f t="shared" si="92"/>
        <v>0</v>
      </c>
      <c r="I318" s="18">
        <f t="shared" si="93"/>
        <v>0</v>
      </c>
      <c r="J318" s="18">
        <f t="shared" si="94"/>
        <v>0</v>
      </c>
    </row>
    <row r="319" spans="2:10" x14ac:dyDescent="0.25">
      <c r="B319" s="40" t="s">
        <v>586</v>
      </c>
      <c r="C319" s="41" t="s">
        <v>335</v>
      </c>
      <c r="D319" s="42"/>
      <c r="E319" s="43"/>
      <c r="F319" s="43"/>
      <c r="G319" s="43"/>
      <c r="H319" s="43"/>
      <c r="I319" s="43"/>
      <c r="J319" s="44">
        <f>SUM(J320:J326)</f>
        <v>0</v>
      </c>
    </row>
    <row r="320" spans="2:10" ht="75" x14ac:dyDescent="0.25">
      <c r="B320" s="14" t="s">
        <v>655</v>
      </c>
      <c r="C320" s="15" t="s">
        <v>356</v>
      </c>
      <c r="D320" s="16" t="s">
        <v>2</v>
      </c>
      <c r="E320" s="26">
        <v>25</v>
      </c>
      <c r="F320" s="18">
        <v>0</v>
      </c>
      <c r="G320" s="18">
        <v>0</v>
      </c>
      <c r="H320" s="18">
        <f t="shared" ref="H320:H323" si="95">E320*F320</f>
        <v>0</v>
      </c>
      <c r="I320" s="18">
        <f t="shared" ref="I320:I323" si="96">E320*G320</f>
        <v>0</v>
      </c>
      <c r="J320" s="18">
        <f t="shared" ref="J320:J323" si="97">H320+I320</f>
        <v>0</v>
      </c>
    </row>
    <row r="321" spans="2:10" ht="75" x14ac:dyDescent="0.25">
      <c r="B321" s="14" t="s">
        <v>656</v>
      </c>
      <c r="C321" s="15" t="s">
        <v>357</v>
      </c>
      <c r="D321" s="16" t="s">
        <v>2</v>
      </c>
      <c r="E321" s="26">
        <v>2</v>
      </c>
      <c r="F321" s="18">
        <v>0</v>
      </c>
      <c r="G321" s="18">
        <v>0</v>
      </c>
      <c r="H321" s="18">
        <f t="shared" si="95"/>
        <v>0</v>
      </c>
      <c r="I321" s="18">
        <f t="shared" si="96"/>
        <v>0</v>
      </c>
      <c r="J321" s="18">
        <f t="shared" si="97"/>
        <v>0</v>
      </c>
    </row>
    <row r="322" spans="2:10" ht="90" x14ac:dyDescent="0.25">
      <c r="B322" s="14" t="s">
        <v>657</v>
      </c>
      <c r="C322" s="15" t="s">
        <v>358</v>
      </c>
      <c r="D322" s="16" t="s">
        <v>2</v>
      </c>
      <c r="E322" s="26">
        <v>59</v>
      </c>
      <c r="F322" s="18">
        <v>0</v>
      </c>
      <c r="G322" s="18">
        <v>0</v>
      </c>
      <c r="H322" s="18">
        <f t="shared" si="95"/>
        <v>0</v>
      </c>
      <c r="I322" s="18">
        <f t="shared" si="96"/>
        <v>0</v>
      </c>
      <c r="J322" s="18">
        <f t="shared" si="97"/>
        <v>0</v>
      </c>
    </row>
    <row r="323" spans="2:10" ht="90" x14ac:dyDescent="0.25">
      <c r="B323" s="14" t="s">
        <v>658</v>
      </c>
      <c r="C323" s="15" t="s">
        <v>361</v>
      </c>
      <c r="D323" s="16" t="s">
        <v>2</v>
      </c>
      <c r="E323" s="26">
        <v>2</v>
      </c>
      <c r="F323" s="18">
        <v>0</v>
      </c>
      <c r="G323" s="18">
        <v>0</v>
      </c>
      <c r="H323" s="18">
        <f t="shared" si="95"/>
        <v>0</v>
      </c>
      <c r="I323" s="18">
        <f t="shared" si="96"/>
        <v>0</v>
      </c>
      <c r="J323" s="18">
        <f t="shared" si="97"/>
        <v>0</v>
      </c>
    </row>
    <row r="324" spans="2:10" ht="90" x14ac:dyDescent="0.25">
      <c r="B324" s="14" t="s">
        <v>659</v>
      </c>
      <c r="C324" s="15" t="s">
        <v>360</v>
      </c>
      <c r="D324" s="16" t="s">
        <v>2</v>
      </c>
      <c r="E324" s="26">
        <v>6</v>
      </c>
      <c r="F324" s="18">
        <v>0</v>
      </c>
      <c r="G324" s="18">
        <v>0</v>
      </c>
      <c r="H324" s="18">
        <f t="shared" ref="H324" si="98">E324*F324</f>
        <v>0</v>
      </c>
      <c r="I324" s="18">
        <f t="shared" ref="I324" si="99">E324*G324</f>
        <v>0</v>
      </c>
      <c r="J324" s="18">
        <f t="shared" ref="J324" si="100">H324+I324</f>
        <v>0</v>
      </c>
    </row>
    <row r="325" spans="2:10" ht="90" x14ac:dyDescent="0.25">
      <c r="B325" s="14" t="s">
        <v>660</v>
      </c>
      <c r="C325" s="15" t="s">
        <v>359</v>
      </c>
      <c r="D325" s="16" t="s">
        <v>2</v>
      </c>
      <c r="E325" s="26">
        <v>6</v>
      </c>
      <c r="F325" s="18">
        <v>0</v>
      </c>
      <c r="G325" s="18">
        <v>0</v>
      </c>
      <c r="H325" s="18">
        <f t="shared" ref="H325:H326" si="101">E325*F325</f>
        <v>0</v>
      </c>
      <c r="I325" s="18">
        <f t="shared" ref="I325:I326" si="102">E325*G325</f>
        <v>0</v>
      </c>
      <c r="J325" s="18">
        <f t="shared" ref="J325:J326" si="103">H325+I325</f>
        <v>0</v>
      </c>
    </row>
    <row r="326" spans="2:10" ht="45" x14ac:dyDescent="0.25">
      <c r="B326" s="14" t="s">
        <v>661</v>
      </c>
      <c r="C326" s="15" t="s">
        <v>362</v>
      </c>
      <c r="D326" s="16" t="s">
        <v>2</v>
      </c>
      <c r="E326" s="26">
        <v>6</v>
      </c>
      <c r="F326" s="18">
        <v>0</v>
      </c>
      <c r="G326" s="18">
        <v>0</v>
      </c>
      <c r="H326" s="18">
        <f t="shared" si="101"/>
        <v>0</v>
      </c>
      <c r="I326" s="18">
        <f t="shared" si="102"/>
        <v>0</v>
      </c>
      <c r="J326" s="18">
        <f t="shared" si="103"/>
        <v>0</v>
      </c>
    </row>
    <row r="327" spans="2:10" x14ac:dyDescent="0.25">
      <c r="B327" s="48" t="s">
        <v>185</v>
      </c>
      <c r="C327" s="49" t="s">
        <v>336</v>
      </c>
      <c r="D327" s="50"/>
      <c r="E327" s="51"/>
      <c r="F327" s="51"/>
      <c r="G327" s="51"/>
      <c r="H327" s="51"/>
      <c r="I327" s="51"/>
      <c r="J327" s="52">
        <f>SUM(J328:J330)</f>
        <v>0</v>
      </c>
    </row>
    <row r="328" spans="2:10" x14ac:dyDescent="0.25">
      <c r="B328" s="14" t="s">
        <v>587</v>
      </c>
      <c r="C328" s="15" t="s">
        <v>312</v>
      </c>
      <c r="D328" s="16" t="s">
        <v>311</v>
      </c>
      <c r="E328" s="26">
        <v>1425</v>
      </c>
      <c r="F328" s="18">
        <v>0</v>
      </c>
      <c r="G328" s="18">
        <v>0</v>
      </c>
      <c r="H328" s="18">
        <f t="shared" ref="H328:H330" si="104">E328*F328</f>
        <v>0</v>
      </c>
      <c r="I328" s="18">
        <f t="shared" ref="I328:I330" si="105">E328*G328</f>
        <v>0</v>
      </c>
      <c r="J328" s="18">
        <f t="shared" ref="J328:J330" si="106">H328+I328</f>
        <v>0</v>
      </c>
    </row>
    <row r="329" spans="2:10" x14ac:dyDescent="0.25">
      <c r="B329" s="14" t="s">
        <v>588</v>
      </c>
      <c r="C329" s="15" t="s">
        <v>313</v>
      </c>
      <c r="D329" s="16" t="s">
        <v>311</v>
      </c>
      <c r="E329" s="26">
        <v>676</v>
      </c>
      <c r="F329" s="18">
        <v>0</v>
      </c>
      <c r="G329" s="18">
        <v>0</v>
      </c>
      <c r="H329" s="18">
        <f t="shared" si="104"/>
        <v>0</v>
      </c>
      <c r="I329" s="18">
        <f t="shared" si="105"/>
        <v>0</v>
      </c>
      <c r="J329" s="18">
        <f t="shared" si="106"/>
        <v>0</v>
      </c>
    </row>
    <row r="330" spans="2:10" x14ac:dyDescent="0.25">
      <c r="B330" s="14" t="s">
        <v>662</v>
      </c>
      <c r="C330" s="15" t="s">
        <v>314</v>
      </c>
      <c r="D330" s="16" t="s">
        <v>311</v>
      </c>
      <c r="E330" s="26">
        <v>860</v>
      </c>
      <c r="F330" s="18">
        <v>0</v>
      </c>
      <c r="G330" s="18">
        <v>0</v>
      </c>
      <c r="H330" s="18">
        <f t="shared" si="104"/>
        <v>0</v>
      </c>
      <c r="I330" s="18">
        <f t="shared" si="105"/>
        <v>0</v>
      </c>
      <c r="J330" s="18">
        <f t="shared" si="106"/>
        <v>0</v>
      </c>
    </row>
    <row r="331" spans="2:10" x14ac:dyDescent="0.25">
      <c r="B331" s="48" t="s">
        <v>589</v>
      </c>
      <c r="C331" s="49" t="s">
        <v>337</v>
      </c>
      <c r="D331" s="50"/>
      <c r="E331" s="51"/>
      <c r="F331" s="51"/>
      <c r="G331" s="51"/>
      <c r="H331" s="51"/>
      <c r="I331" s="51"/>
      <c r="J331" s="52">
        <f>SUM(J332:J335)</f>
        <v>0</v>
      </c>
    </row>
    <row r="332" spans="2:10" x14ac:dyDescent="0.25">
      <c r="B332" s="14" t="s">
        <v>590</v>
      </c>
      <c r="C332" s="30" t="s">
        <v>315</v>
      </c>
      <c r="D332" s="16" t="s">
        <v>311</v>
      </c>
      <c r="E332" s="26">
        <v>219.02</v>
      </c>
      <c r="F332" s="18">
        <v>0</v>
      </c>
      <c r="G332" s="18">
        <v>0</v>
      </c>
      <c r="H332" s="18">
        <f t="shared" ref="H332:H335" si="107">E332*F332</f>
        <v>0</v>
      </c>
      <c r="I332" s="18">
        <f t="shared" ref="I332:I335" si="108">E332*G332</f>
        <v>0</v>
      </c>
      <c r="J332" s="18">
        <f t="shared" ref="J332:J335" si="109">H332+I332</f>
        <v>0</v>
      </c>
    </row>
    <row r="333" spans="2:10" x14ac:dyDescent="0.25">
      <c r="B333" s="14" t="s">
        <v>591</v>
      </c>
      <c r="C333" s="15" t="s">
        <v>316</v>
      </c>
      <c r="D333" s="16" t="s">
        <v>317</v>
      </c>
      <c r="E333" s="26">
        <v>121.8</v>
      </c>
      <c r="F333" s="18">
        <v>0</v>
      </c>
      <c r="G333" s="18">
        <v>0</v>
      </c>
      <c r="H333" s="18">
        <f t="shared" si="107"/>
        <v>0</v>
      </c>
      <c r="I333" s="18">
        <f t="shared" si="108"/>
        <v>0</v>
      </c>
      <c r="J333" s="18">
        <f t="shared" si="109"/>
        <v>0</v>
      </c>
    </row>
    <row r="334" spans="2:10" x14ac:dyDescent="0.25">
      <c r="B334" s="14" t="s">
        <v>592</v>
      </c>
      <c r="C334" s="20" t="s">
        <v>318</v>
      </c>
      <c r="D334" s="19" t="s">
        <v>317</v>
      </c>
      <c r="E334" s="31">
        <v>272.06</v>
      </c>
      <c r="F334" s="18">
        <v>0</v>
      </c>
      <c r="G334" s="18">
        <v>0</v>
      </c>
      <c r="H334" s="18">
        <f t="shared" si="107"/>
        <v>0</v>
      </c>
      <c r="I334" s="18">
        <f t="shared" si="108"/>
        <v>0</v>
      </c>
      <c r="J334" s="18">
        <f t="shared" si="109"/>
        <v>0</v>
      </c>
    </row>
    <row r="335" spans="2:10" x14ac:dyDescent="0.25">
      <c r="B335" s="14" t="s">
        <v>663</v>
      </c>
      <c r="C335" s="20" t="s">
        <v>319</v>
      </c>
      <c r="D335" s="19" t="s">
        <v>311</v>
      </c>
      <c r="E335" s="31">
        <v>334.55</v>
      </c>
      <c r="F335" s="18">
        <v>0</v>
      </c>
      <c r="G335" s="18">
        <v>0</v>
      </c>
      <c r="H335" s="18">
        <f t="shared" si="107"/>
        <v>0</v>
      </c>
      <c r="I335" s="18">
        <f t="shared" si="108"/>
        <v>0</v>
      </c>
      <c r="J335" s="18">
        <f t="shared" si="109"/>
        <v>0</v>
      </c>
    </row>
    <row r="336" spans="2:10" x14ac:dyDescent="0.25">
      <c r="B336" s="48" t="s">
        <v>593</v>
      </c>
      <c r="C336" s="49" t="s">
        <v>664</v>
      </c>
      <c r="D336" s="50"/>
      <c r="E336" s="51"/>
      <c r="F336" s="51"/>
      <c r="G336" s="51"/>
      <c r="H336" s="51"/>
      <c r="I336" s="51"/>
      <c r="J336" s="52">
        <f>SUM(J339:J339)</f>
        <v>0</v>
      </c>
    </row>
    <row r="337" spans="2:10" ht="30" x14ac:dyDescent="0.25">
      <c r="B337" s="14" t="s">
        <v>594</v>
      </c>
      <c r="C337" s="20" t="s">
        <v>321</v>
      </c>
      <c r="D337" s="19" t="s">
        <v>311</v>
      </c>
      <c r="E337" s="31">
        <v>521.6</v>
      </c>
      <c r="F337" s="18">
        <v>0</v>
      </c>
      <c r="G337" s="18">
        <v>0</v>
      </c>
      <c r="H337" s="18">
        <f t="shared" ref="H337:H338" si="110">E337*F337</f>
        <v>0</v>
      </c>
      <c r="I337" s="18">
        <f t="shared" ref="I337:I338" si="111">E337*G337</f>
        <v>0</v>
      </c>
      <c r="J337" s="18">
        <f t="shared" ref="J337:J338" si="112">H337+I337</f>
        <v>0</v>
      </c>
    </row>
    <row r="338" spans="2:10" x14ac:dyDescent="0.25">
      <c r="B338" s="14" t="s">
        <v>595</v>
      </c>
      <c r="C338" s="20" t="s">
        <v>320</v>
      </c>
      <c r="D338" s="19" t="s">
        <v>311</v>
      </c>
      <c r="E338" s="31">
        <v>39.200000000000003</v>
      </c>
      <c r="F338" s="18">
        <v>0</v>
      </c>
      <c r="G338" s="18">
        <v>0</v>
      </c>
      <c r="H338" s="18">
        <f t="shared" si="110"/>
        <v>0</v>
      </c>
      <c r="I338" s="18">
        <f t="shared" si="111"/>
        <v>0</v>
      </c>
      <c r="J338" s="18">
        <f t="shared" si="112"/>
        <v>0</v>
      </c>
    </row>
    <row r="339" spans="2:10" x14ac:dyDescent="0.25">
      <c r="B339" s="14" t="s">
        <v>596</v>
      </c>
      <c r="C339" s="20" t="s">
        <v>363</v>
      </c>
      <c r="D339" s="19" t="s">
        <v>311</v>
      </c>
      <c r="E339" s="31">
        <v>316</v>
      </c>
      <c r="F339" s="18">
        <v>0</v>
      </c>
      <c r="G339" s="18">
        <v>0</v>
      </c>
      <c r="H339" s="18">
        <f t="shared" ref="H339" si="113">E339*F339</f>
        <v>0</v>
      </c>
      <c r="I339" s="18">
        <f t="shared" ref="I339" si="114">E339*G339</f>
        <v>0</v>
      </c>
      <c r="J339" s="18">
        <f t="shared" ref="J339" si="115">H339+I339</f>
        <v>0</v>
      </c>
    </row>
    <row r="340" spans="2:10" ht="9.75" customHeight="1" x14ac:dyDescent="0.25">
      <c r="B340" s="19"/>
      <c r="C340" s="20"/>
      <c r="D340" s="19"/>
      <c r="E340" s="31"/>
      <c r="F340" s="22"/>
      <c r="G340" s="22"/>
      <c r="H340" s="22"/>
      <c r="I340" s="22"/>
      <c r="J340" s="22"/>
    </row>
    <row r="341" spans="2:10" x14ac:dyDescent="0.25">
      <c r="B341" s="34">
        <v>6</v>
      </c>
      <c r="C341" s="35" t="s">
        <v>8</v>
      </c>
      <c r="D341" s="36"/>
      <c r="E341" s="37"/>
      <c r="F341" s="37"/>
      <c r="G341" s="37"/>
      <c r="H341" s="37"/>
      <c r="I341" s="37"/>
      <c r="J341" s="38">
        <f>SUM(J342:J346)</f>
        <v>0</v>
      </c>
    </row>
    <row r="342" spans="2:10" x14ac:dyDescent="0.25">
      <c r="B342" s="14" t="s">
        <v>182</v>
      </c>
      <c r="C342" s="15" t="s">
        <v>76</v>
      </c>
      <c r="D342" s="16" t="s">
        <v>231</v>
      </c>
      <c r="E342" s="17">
        <v>2000</v>
      </c>
      <c r="F342" s="18">
        <v>0</v>
      </c>
      <c r="G342" s="18">
        <v>0</v>
      </c>
      <c r="H342" s="18">
        <f t="shared" ref="H342:H345" si="116">E342*F342</f>
        <v>0</v>
      </c>
      <c r="I342" s="18">
        <f t="shared" ref="I342:I345" si="117">E342*G342</f>
        <v>0</v>
      </c>
      <c r="J342" s="18">
        <f>H342+I342</f>
        <v>0</v>
      </c>
    </row>
    <row r="343" spans="2:10" x14ac:dyDescent="0.25">
      <c r="B343" s="14" t="s">
        <v>183</v>
      </c>
      <c r="C343" s="15" t="s">
        <v>77</v>
      </c>
      <c r="D343" s="16" t="s">
        <v>231</v>
      </c>
      <c r="E343" s="17">
        <v>2000</v>
      </c>
      <c r="F343" s="18">
        <v>0</v>
      </c>
      <c r="G343" s="18">
        <v>0</v>
      </c>
      <c r="H343" s="18">
        <f t="shared" si="116"/>
        <v>0</v>
      </c>
      <c r="I343" s="18">
        <f t="shared" si="117"/>
        <v>0</v>
      </c>
      <c r="J343" s="18">
        <f t="shared" ref="J343:J345" si="118">H343+I343</f>
        <v>0</v>
      </c>
    </row>
    <row r="344" spans="2:10" x14ac:dyDescent="0.25">
      <c r="B344" s="14" t="s">
        <v>184</v>
      </c>
      <c r="C344" s="15" t="s">
        <v>78</v>
      </c>
      <c r="D344" s="16" t="s">
        <v>231</v>
      </c>
      <c r="E344" s="17">
        <v>300</v>
      </c>
      <c r="F344" s="18">
        <v>0</v>
      </c>
      <c r="G344" s="18">
        <v>0</v>
      </c>
      <c r="H344" s="18">
        <f t="shared" si="116"/>
        <v>0</v>
      </c>
      <c r="I344" s="18">
        <f t="shared" si="117"/>
        <v>0</v>
      </c>
      <c r="J344" s="18">
        <f t="shared" si="118"/>
        <v>0</v>
      </c>
    </row>
    <row r="345" spans="2:10" x14ac:dyDescent="0.25">
      <c r="B345" s="14" t="s">
        <v>185</v>
      </c>
      <c r="C345" s="15" t="s">
        <v>32</v>
      </c>
      <c r="D345" s="16" t="s">
        <v>233</v>
      </c>
      <c r="E345" s="17">
        <v>1</v>
      </c>
      <c r="F345" s="18">
        <v>0</v>
      </c>
      <c r="G345" s="18">
        <v>0</v>
      </c>
      <c r="H345" s="18">
        <f t="shared" si="116"/>
        <v>0</v>
      </c>
      <c r="I345" s="18">
        <f t="shared" si="117"/>
        <v>0</v>
      </c>
      <c r="J345" s="18">
        <f t="shared" si="118"/>
        <v>0</v>
      </c>
    </row>
    <row r="346" spans="2:10" ht="9" customHeight="1" x14ac:dyDescent="0.25">
      <c r="B346" s="19"/>
      <c r="C346" s="20"/>
      <c r="D346" s="19"/>
      <c r="E346" s="21"/>
      <c r="F346" s="21"/>
      <c r="G346" s="21"/>
      <c r="H346" s="21"/>
      <c r="I346" s="21"/>
      <c r="J346" s="22"/>
    </row>
    <row r="347" spans="2:10" x14ac:dyDescent="0.25">
      <c r="B347" s="34">
        <v>7</v>
      </c>
      <c r="C347" s="35" t="s">
        <v>188</v>
      </c>
      <c r="D347" s="36"/>
      <c r="E347" s="37"/>
      <c r="F347" s="37"/>
      <c r="G347" s="37"/>
      <c r="H347" s="37"/>
      <c r="I347" s="37"/>
      <c r="J347" s="38">
        <f>J348+J353</f>
        <v>0</v>
      </c>
    </row>
    <row r="348" spans="2:10" x14ac:dyDescent="0.25">
      <c r="B348" s="40" t="s">
        <v>322</v>
      </c>
      <c r="C348" s="41" t="s">
        <v>9</v>
      </c>
      <c r="D348" s="42" t="s">
        <v>233</v>
      </c>
      <c r="E348" s="43">
        <v>1</v>
      </c>
      <c r="F348" s="43">
        <v>0</v>
      </c>
      <c r="G348" s="43">
        <v>0</v>
      </c>
      <c r="H348" s="43">
        <f t="shared" ref="H348:H354" si="119">E348*F348</f>
        <v>0</v>
      </c>
      <c r="I348" s="43">
        <f t="shared" ref="I348:I354" si="120">E348*G348</f>
        <v>0</v>
      </c>
      <c r="J348" s="44">
        <f>SUM(J349:J352)</f>
        <v>0</v>
      </c>
    </row>
    <row r="349" spans="2:10" x14ac:dyDescent="0.25">
      <c r="B349" s="14" t="s">
        <v>323</v>
      </c>
      <c r="C349" s="23" t="s">
        <v>307</v>
      </c>
      <c r="D349" s="24" t="s">
        <v>233</v>
      </c>
      <c r="E349" s="27">
        <v>1</v>
      </c>
      <c r="F349" s="18">
        <v>0</v>
      </c>
      <c r="G349" s="18">
        <v>0</v>
      </c>
      <c r="H349" s="18">
        <f t="shared" si="119"/>
        <v>0</v>
      </c>
      <c r="I349" s="18">
        <f t="shared" si="120"/>
        <v>0</v>
      </c>
      <c r="J349" s="18">
        <f t="shared" ref="J349:J354" si="121">H349+I349</f>
        <v>0</v>
      </c>
    </row>
    <row r="350" spans="2:10" ht="32.25" customHeight="1" x14ac:dyDescent="0.25">
      <c r="B350" s="14" t="s">
        <v>324</v>
      </c>
      <c r="C350" s="23" t="s">
        <v>597</v>
      </c>
      <c r="D350" s="24" t="s">
        <v>233</v>
      </c>
      <c r="E350" s="27">
        <v>1</v>
      </c>
      <c r="F350" s="18">
        <v>0</v>
      </c>
      <c r="G350" s="18">
        <v>0</v>
      </c>
      <c r="H350" s="18">
        <f t="shared" si="119"/>
        <v>0</v>
      </c>
      <c r="I350" s="18">
        <f t="shared" si="120"/>
        <v>0</v>
      </c>
      <c r="J350" s="18">
        <f t="shared" si="121"/>
        <v>0</v>
      </c>
    </row>
    <row r="351" spans="2:10" ht="22.5" customHeight="1" x14ac:dyDescent="0.25">
      <c r="B351" s="14" t="s">
        <v>327</v>
      </c>
      <c r="C351" s="23" t="s">
        <v>665</v>
      </c>
      <c r="D351" s="24" t="s">
        <v>233</v>
      </c>
      <c r="E351" s="27">
        <v>1</v>
      </c>
      <c r="F351" s="18">
        <v>0</v>
      </c>
      <c r="G351" s="18">
        <v>0</v>
      </c>
      <c r="H351" s="18">
        <f t="shared" si="119"/>
        <v>0</v>
      </c>
      <c r="I351" s="18">
        <f t="shared" si="120"/>
        <v>0</v>
      </c>
      <c r="J351" s="18">
        <f t="shared" si="121"/>
        <v>0</v>
      </c>
    </row>
    <row r="352" spans="2:10" ht="37.5" customHeight="1" x14ac:dyDescent="0.25">
      <c r="B352" s="14" t="s">
        <v>598</v>
      </c>
      <c r="C352" s="23" t="s">
        <v>666</v>
      </c>
      <c r="D352" s="24" t="s">
        <v>233</v>
      </c>
      <c r="E352" s="27">
        <v>1</v>
      </c>
      <c r="F352" s="18">
        <v>0</v>
      </c>
      <c r="G352" s="18">
        <v>0</v>
      </c>
      <c r="H352" s="18">
        <f t="shared" si="119"/>
        <v>0</v>
      </c>
      <c r="I352" s="18">
        <f t="shared" si="120"/>
        <v>0</v>
      </c>
      <c r="J352" s="18">
        <f t="shared" si="121"/>
        <v>0</v>
      </c>
    </row>
    <row r="353" spans="1:14" x14ac:dyDescent="0.25">
      <c r="B353" s="40" t="s">
        <v>329</v>
      </c>
      <c r="C353" s="41" t="s">
        <v>565</v>
      </c>
      <c r="D353" s="42"/>
      <c r="E353" s="43"/>
      <c r="F353" s="43">
        <v>0</v>
      </c>
      <c r="G353" s="43">
        <v>0</v>
      </c>
      <c r="H353" s="43">
        <f t="shared" si="119"/>
        <v>0</v>
      </c>
      <c r="I353" s="43">
        <f t="shared" si="120"/>
        <v>0</v>
      </c>
      <c r="J353" s="44">
        <f>J354</f>
        <v>0</v>
      </c>
    </row>
    <row r="354" spans="1:14" x14ac:dyDescent="0.25">
      <c r="B354" s="14" t="s">
        <v>331</v>
      </c>
      <c r="C354" s="23" t="s">
        <v>307</v>
      </c>
      <c r="D354" s="24" t="s">
        <v>233</v>
      </c>
      <c r="E354" s="27">
        <v>1</v>
      </c>
      <c r="F354" s="18">
        <v>0</v>
      </c>
      <c r="G354" s="18">
        <v>0</v>
      </c>
      <c r="H354" s="18">
        <f t="shared" si="119"/>
        <v>0</v>
      </c>
      <c r="I354" s="18">
        <f t="shared" si="120"/>
        <v>0</v>
      </c>
      <c r="J354" s="18">
        <f t="shared" si="121"/>
        <v>0</v>
      </c>
    </row>
    <row r="355" spans="1:14" ht="47.25" customHeight="1" x14ac:dyDescent="0.25">
      <c r="B355" s="59" t="s">
        <v>599</v>
      </c>
      <c r="C355" s="59"/>
      <c r="D355" s="59"/>
      <c r="E355" s="59"/>
      <c r="F355" s="59"/>
      <c r="G355" s="59"/>
      <c r="H355" s="59"/>
      <c r="I355" s="59"/>
      <c r="J355" s="60"/>
    </row>
    <row r="356" spans="1:14" s="7" customFormat="1" x14ac:dyDescent="0.25">
      <c r="A356" s="8"/>
      <c r="B356" s="19"/>
      <c r="C356" s="45"/>
      <c r="D356" s="46"/>
      <c r="E356" s="47"/>
      <c r="F356" s="47"/>
      <c r="G356" s="47"/>
      <c r="H356" s="47"/>
      <c r="I356" s="47"/>
      <c r="J356" s="22"/>
      <c r="K356" s="8"/>
      <c r="M356" s="8"/>
      <c r="N356" s="8"/>
    </row>
    <row r="357" spans="1:14" s="7" customFormat="1" x14ac:dyDescent="0.25">
      <c r="A357" s="8"/>
      <c r="B357" s="19"/>
      <c r="C357" s="20"/>
      <c r="D357" s="19"/>
      <c r="E357" s="21"/>
      <c r="F357" s="21"/>
      <c r="G357" s="21"/>
      <c r="H357" s="21"/>
      <c r="I357" s="21"/>
      <c r="J357" s="22"/>
      <c r="K357" s="8"/>
      <c r="M357" s="8"/>
      <c r="N357" s="8"/>
    </row>
    <row r="358" spans="1:14" s="7" customFormat="1" x14ac:dyDescent="0.25">
      <c r="A358" s="8"/>
      <c r="B358" s="32"/>
      <c r="C358" s="55" t="s">
        <v>27</v>
      </c>
      <c r="D358" s="33"/>
      <c r="E358" s="33"/>
      <c r="F358" s="33"/>
      <c r="G358" s="33"/>
      <c r="H358" s="33"/>
      <c r="I358" s="33"/>
      <c r="J358" s="56">
        <f>J9+J17+J125+J249+J283+J341+J347</f>
        <v>0</v>
      </c>
      <c r="K358" s="8"/>
      <c r="M358" s="8"/>
      <c r="N358" s="8"/>
    </row>
    <row r="359" spans="1:14" s="7" customFormat="1" x14ac:dyDescent="0.25">
      <c r="A359" s="8"/>
      <c r="B359" s="32"/>
      <c r="C359" s="55" t="s">
        <v>667</v>
      </c>
      <c r="D359" s="33"/>
      <c r="E359" s="33"/>
      <c r="F359" s="33"/>
      <c r="G359" s="33"/>
      <c r="H359" s="33"/>
      <c r="I359" s="33"/>
      <c r="J359" s="56">
        <f>J358*0.25</f>
        <v>0</v>
      </c>
      <c r="K359" s="8"/>
      <c r="M359" s="8"/>
      <c r="N359" s="8"/>
    </row>
    <row r="360" spans="1:14" s="7" customFormat="1" x14ac:dyDescent="0.25">
      <c r="A360" s="8"/>
      <c r="B360" s="32"/>
      <c r="C360" s="55" t="s">
        <v>668</v>
      </c>
      <c r="D360" s="33"/>
      <c r="E360" s="33"/>
      <c r="F360" s="33"/>
      <c r="G360" s="33"/>
      <c r="H360" s="33"/>
      <c r="I360" s="33"/>
      <c r="J360" s="56">
        <f>J358*0.16</f>
        <v>0</v>
      </c>
      <c r="K360" s="8"/>
      <c r="M360" s="8"/>
      <c r="N360" s="8"/>
    </row>
    <row r="361" spans="1:14" s="7" customFormat="1" ht="30" customHeight="1" x14ac:dyDescent="0.25">
      <c r="A361" s="8"/>
      <c r="B361" s="32"/>
      <c r="C361" s="55" t="s">
        <v>28</v>
      </c>
      <c r="D361" s="33"/>
      <c r="E361" s="33"/>
      <c r="F361" s="33"/>
      <c r="G361" s="33"/>
      <c r="H361" s="33"/>
      <c r="I361" s="33"/>
      <c r="J361" s="56">
        <f>J358+J359+J360</f>
        <v>0</v>
      </c>
      <c r="K361" s="8"/>
      <c r="M361" s="8"/>
      <c r="N361" s="8"/>
    </row>
    <row r="363" spans="1:14" s="7" customFormat="1" x14ac:dyDescent="0.25">
      <c r="A363" s="8"/>
      <c r="B363" s="9"/>
      <c r="C363" s="11"/>
      <c r="D363" s="9"/>
      <c r="E363" s="10"/>
      <c r="F363" s="10"/>
      <c r="G363" s="10"/>
      <c r="H363" s="10"/>
      <c r="I363" s="10"/>
      <c r="K363" s="9"/>
      <c r="M363" s="8"/>
      <c r="N363" s="8"/>
    </row>
  </sheetData>
  <sheetProtection algorithmName="SHA-512" hashValue="kcwqCzEsoqVITlF7jWHj7h4akF3lcqJg5Nz3I6Qfn+3hg4KO59YnfgArktVs67+n+vRnhewWMxKodI+nzRYZeA==" saltValue="sNhQfQ087T6m0VMeqToZgg==" spinCount="100000" sheet="1" objects="1" scenarios="1"/>
  <mergeCells count="3">
    <mergeCell ref="B1:J2"/>
    <mergeCell ref="B3:J3"/>
    <mergeCell ref="B355:J355"/>
  </mergeCells>
  <phoneticPr fontId="4" type="noConversion"/>
  <printOptions horizontalCentered="1"/>
  <pageMargins left="0.51181102362204722" right="0.51181102362204722" top="0.59055118110236227" bottom="0.59055118110236227" header="0.31496062992125984" footer="0.31496062992125984"/>
  <pageSetup paperSize="9" scale="97" fitToHeight="0" orientation="landscape" r:id="rId1"/>
  <headerFooter>
    <oddFooter>&amp;RPágina &amp;P de &amp;N</oddFooter>
  </headerFooter>
  <ignoredErrors>
    <ignoredError sqref="J32 J42 J46 J56 J70 J80 J89 J96 J104 J121 J128 J141 J148 J155 J158 J160 J171 J203 J217 J237 J262 J267 J279 J289 J298 J310 J319 J327 J331 J336 J353"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BASE_UNIDADE 2</vt:lpstr>
      <vt:lpstr>'BASE_UNIDADE 2'!Area_de_impressao</vt:lpstr>
      <vt:lpstr>'BASE_UNIDADE 2'!Titulos_de_impressao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Nicoletti</dc:creator>
  <cp:lastModifiedBy>Usuario</cp:lastModifiedBy>
  <cp:lastPrinted>2022-09-16T03:41:05Z</cp:lastPrinted>
  <dcterms:created xsi:type="dcterms:W3CDTF">2022-09-11T23:59:36Z</dcterms:created>
  <dcterms:modified xsi:type="dcterms:W3CDTF">2022-11-21T20:30:40Z</dcterms:modified>
</cp:coreProperties>
</file>